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355" windowHeight="3285" activeTab="4"/>
  </bookViews>
  <sheets>
    <sheet name="Criteria level" sheetId="1" r:id="rId1"/>
    <sheet name="Cost" sheetId="2" r:id="rId2"/>
    <sheet name="Reliability" sheetId="3" r:id="rId3"/>
    <sheet name="Delivery Time" sheetId="4" r:id="rId4"/>
    <sheet name="Overall results" sheetId="5" r:id="rId5"/>
  </sheets>
  <calcPr calcId="145621"/>
</workbook>
</file>

<file path=xl/calcChain.xml><?xml version="1.0" encoding="utf-8"?>
<calcChain xmlns="http://schemas.openxmlformats.org/spreadsheetml/2006/main">
  <c r="D3" i="3" l="1"/>
  <c r="K5" i="2" l="1"/>
  <c r="K5" i="4"/>
  <c r="D3" i="5"/>
  <c r="D4" i="5"/>
  <c r="D2" i="5"/>
  <c r="B3" i="5"/>
  <c r="B4" i="5"/>
  <c r="B2" i="5"/>
  <c r="D3" i="4"/>
  <c r="C2" i="2"/>
  <c r="B3" i="2" s="1"/>
  <c r="D5" i="4"/>
  <c r="J2" i="4" s="1"/>
  <c r="B5" i="4"/>
  <c r="H2" i="4" s="1"/>
  <c r="C4" i="4"/>
  <c r="C5" i="4" s="1"/>
  <c r="B4" i="4"/>
  <c r="B3" i="4"/>
  <c r="D5" i="3"/>
  <c r="J3" i="3" s="1"/>
  <c r="C4" i="3"/>
  <c r="C5" i="3" s="1"/>
  <c r="I3" i="3" s="1"/>
  <c r="B4" i="3"/>
  <c r="B5" i="3" s="1"/>
  <c r="H4" i="3" s="1"/>
  <c r="B3" i="3"/>
  <c r="D5" i="2"/>
  <c r="J4" i="2" s="1"/>
  <c r="C4" i="2"/>
  <c r="C5" i="2" s="1"/>
  <c r="B4" i="2"/>
  <c r="D5" i="1"/>
  <c r="J3" i="1" s="1"/>
  <c r="C4" i="1"/>
  <c r="B4" i="1"/>
  <c r="B3" i="1"/>
  <c r="B5" i="1" l="1"/>
  <c r="H3" i="1" s="1"/>
  <c r="J2" i="1"/>
  <c r="J4" i="1"/>
  <c r="C5" i="1"/>
  <c r="J3" i="4"/>
  <c r="J4" i="4"/>
  <c r="K4" i="4" s="1"/>
  <c r="H4" i="4"/>
  <c r="H3" i="4"/>
  <c r="J2" i="3"/>
  <c r="H3" i="3"/>
  <c r="K3" i="3" s="1"/>
  <c r="C3" i="5" s="1"/>
  <c r="J4" i="3"/>
  <c r="B5" i="2"/>
  <c r="H4" i="2" s="1"/>
  <c r="K4" i="2" s="1"/>
  <c r="I3" i="4"/>
  <c r="K3" i="4" s="1"/>
  <c r="I2" i="4"/>
  <c r="K2" i="4" s="1"/>
  <c r="I4" i="4"/>
  <c r="H2" i="3"/>
  <c r="I2" i="3"/>
  <c r="I4" i="3"/>
  <c r="I3" i="2"/>
  <c r="I2" i="2"/>
  <c r="H3" i="2"/>
  <c r="J2" i="2"/>
  <c r="J3" i="2"/>
  <c r="I4" i="2"/>
  <c r="H4" i="1" l="1"/>
  <c r="H2" i="1"/>
  <c r="I3" i="1"/>
  <c r="K3" i="1" s="1"/>
  <c r="C5" i="5" s="1"/>
  <c r="I2" i="1"/>
  <c r="I4" i="1"/>
  <c r="K4" i="1" s="1"/>
  <c r="D5" i="5" s="1"/>
  <c r="K4" i="3"/>
  <c r="C4" i="5" s="1"/>
  <c r="H2" i="2"/>
  <c r="A11" i="4"/>
  <c r="B11" i="4" s="1"/>
  <c r="A9" i="4"/>
  <c r="B9" i="4" s="1"/>
  <c r="A10" i="4"/>
  <c r="B10" i="4" s="1"/>
  <c r="K2" i="3"/>
  <c r="K3" i="2"/>
  <c r="K2" i="2"/>
  <c r="C2" i="5" l="1"/>
  <c r="K5" i="3"/>
  <c r="K2" i="1"/>
  <c r="K5" i="1" s="1"/>
  <c r="A10" i="1"/>
  <c r="B10" i="1" s="1"/>
  <c r="A9" i="1"/>
  <c r="B9" i="1" s="1"/>
  <c r="B12" i="4"/>
  <c r="B14" i="4" s="1"/>
  <c r="B17" i="4" s="1"/>
  <c r="A11" i="3"/>
  <c r="B11" i="3" s="1"/>
  <c r="A9" i="3"/>
  <c r="B9" i="3" s="1"/>
  <c r="A10" i="3"/>
  <c r="B10" i="3" s="1"/>
  <c r="A10" i="2"/>
  <c r="B10" i="2" s="1"/>
  <c r="A11" i="2"/>
  <c r="B11" i="2" s="1"/>
  <c r="A9" i="2"/>
  <c r="B9" i="2" s="1"/>
  <c r="B5" i="5" l="1"/>
  <c r="E3" i="5" s="1"/>
  <c r="A11" i="1"/>
  <c r="B11" i="1" s="1"/>
  <c r="B12" i="1"/>
  <c r="B14" i="1" s="1"/>
  <c r="B17" i="1" s="1"/>
  <c r="E2" i="5"/>
  <c r="B12" i="2"/>
  <c r="B14" i="2" s="1"/>
  <c r="B17" i="2" s="1"/>
  <c r="B12" i="3"/>
  <c r="B14" i="3" s="1"/>
  <c r="B17" i="3" s="1"/>
  <c r="F2" i="5" l="1"/>
  <c r="E4" i="5"/>
  <c r="E5" i="5" l="1"/>
  <c r="F4" i="5"/>
  <c r="F3" i="5"/>
</calcChain>
</file>

<file path=xl/sharedStrings.xml><?xml version="1.0" encoding="utf-8"?>
<sst xmlns="http://schemas.openxmlformats.org/spreadsheetml/2006/main" count="95" uniqueCount="18">
  <si>
    <t>Cost</t>
  </si>
  <si>
    <t>Reliabilty</t>
  </si>
  <si>
    <t>Delivery Time</t>
  </si>
  <si>
    <t>S</t>
  </si>
  <si>
    <t>Priority vector</t>
  </si>
  <si>
    <t>Consistency check</t>
  </si>
  <si>
    <t>b vector</t>
  </si>
  <si>
    <r>
      <rPr>
        <sz val="11"/>
        <color theme="1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</rPr>
      <t>max</t>
    </r>
  </si>
  <si>
    <t>CI=</t>
  </si>
  <si>
    <t>RI=</t>
  </si>
  <si>
    <t>CR=</t>
  </si>
  <si>
    <t>Cornell</t>
  </si>
  <si>
    <t>Brush Pik</t>
  </si>
  <si>
    <t>Picobuy</t>
  </si>
  <si>
    <t>Reliability</t>
  </si>
  <si>
    <t>weights</t>
  </si>
  <si>
    <t>Overall priority vector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</si>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</sst>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2" fontId="0" fillId="0" borderId="1" xfId="0" applyNumberForma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right"/>
    </xf>
    <xf numFmtId="0" fontId="1" fillId="0" borderId="1" xfId="0" applyFont="1" applyFill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1" fillId="0" borderId="0" xfId="0" applyFont="1" applyFill="1" applyBorder="1"/>
    <xf numFmtId="164" fontId="0" fillId="0" borderId="0" xfId="0" applyNumberFormat="1"/>
    <xf numFmtId="0" fontId="3" fillId="0" borderId="1" xfId="0" applyFont="1" applyBorder="1"/>
    <xf numFmtId="0" fontId="0" fillId="2" borderId="0" xfId="0" applyFill="1"/>
    <xf numFmtId="0" fontId="0" fillId="2" borderId="1" xfId="0" applyFill="1" applyBorder="1"/>
    <xf numFmtId="12" fontId="0" fillId="2" borderId="1" xfId="0" applyNumberFormat="1" applyFill="1" applyBorder="1"/>
    <xf numFmtId="0" fontId="1" fillId="2" borderId="1" xfId="0" applyFont="1" applyFill="1" applyBorder="1"/>
    <xf numFmtId="164" fontId="0" fillId="2" borderId="1" xfId="0" applyNumberFormat="1" applyFill="1" applyBorder="1"/>
    <xf numFmtId="0" fontId="0" fillId="0" borderId="0" xfId="0" applyAlignment="1"/>
    <xf numFmtId="0" fontId="1" fillId="0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D4" sqref="D4"/>
    </sheetView>
  </sheetViews>
  <sheetFormatPr defaultRowHeight="15" x14ac:dyDescent="0.25"/>
  <cols>
    <col min="1" max="1" width="17.28515625" bestFit="1" customWidth="1"/>
    <col min="3" max="3" width="9.42578125" bestFit="1" customWidth="1"/>
    <col min="4" max="4" width="13.42578125" bestFit="1" customWidth="1"/>
    <col min="7" max="7" width="13.42578125" bestFit="1" customWidth="1"/>
    <col min="10" max="10" width="13.42578125" bestFit="1" customWidth="1"/>
    <col min="11" max="11" width="13.7109375" bestFit="1" customWidth="1"/>
  </cols>
  <sheetData>
    <row r="1" spans="1:11" x14ac:dyDescent="0.25">
      <c r="A1" s="1"/>
      <c r="B1" s="3" t="s">
        <v>0</v>
      </c>
      <c r="C1" s="3" t="s">
        <v>1</v>
      </c>
      <c r="D1" s="3" t="s">
        <v>2</v>
      </c>
      <c r="G1" s="1"/>
      <c r="H1" s="3" t="s">
        <v>0</v>
      </c>
      <c r="I1" s="3" t="s">
        <v>1</v>
      </c>
      <c r="J1" s="3" t="s">
        <v>2</v>
      </c>
      <c r="K1" s="14" t="s">
        <v>4</v>
      </c>
    </row>
    <row r="2" spans="1:11" x14ac:dyDescent="0.25">
      <c r="A2" s="3" t="s">
        <v>0</v>
      </c>
      <c r="B2" s="2">
        <v>1</v>
      </c>
      <c r="C2" s="2">
        <v>7</v>
      </c>
      <c r="D2" s="2">
        <v>9</v>
      </c>
      <c r="G2" s="3" t="s">
        <v>0</v>
      </c>
      <c r="H2" s="6">
        <f>B2/B$5</f>
        <v>0.79746835443037978</v>
      </c>
      <c r="I2" s="6">
        <f t="shared" ref="I2:J2" si="0">C2/C$5</f>
        <v>0.84</v>
      </c>
      <c r="J2" s="6">
        <f t="shared" si="0"/>
        <v>0.69230769230769229</v>
      </c>
      <c r="K2" s="15">
        <f>AVERAGE(H2:J2)</f>
        <v>0.77659201557935731</v>
      </c>
    </row>
    <row r="3" spans="1:11" x14ac:dyDescent="0.25">
      <c r="A3" s="3" t="s">
        <v>1</v>
      </c>
      <c r="B3" s="2">
        <f>1/C2</f>
        <v>0.14285714285714285</v>
      </c>
      <c r="C3" s="2">
        <v>1</v>
      </c>
      <c r="D3" s="2">
        <v>3</v>
      </c>
      <c r="G3" s="3" t="s">
        <v>1</v>
      </c>
      <c r="H3" s="6">
        <f t="shared" ref="H3:H4" si="1">B3/B$5</f>
        <v>0.11392405063291139</v>
      </c>
      <c r="I3" s="6">
        <f t="shared" ref="I3:I4" si="2">C3/C$5</f>
        <v>0.12</v>
      </c>
      <c r="J3" s="6">
        <f t="shared" ref="J3:J4" si="3">D3/D$5</f>
        <v>0.23076923076923078</v>
      </c>
      <c r="K3" s="15">
        <f t="shared" ref="K3:K4" si="4">AVERAGE(H3:J3)</f>
        <v>0.15489776046738071</v>
      </c>
    </row>
    <row r="4" spans="1:11" x14ac:dyDescent="0.25">
      <c r="A4" s="3" t="s">
        <v>2</v>
      </c>
      <c r="B4" s="2">
        <f>1/D2</f>
        <v>0.1111111111111111</v>
      </c>
      <c r="C4" s="2">
        <f>1/D3</f>
        <v>0.33333333333333331</v>
      </c>
      <c r="D4" s="2">
        <v>1</v>
      </c>
      <c r="G4" s="3" t="s">
        <v>2</v>
      </c>
      <c r="H4" s="6">
        <f t="shared" si="1"/>
        <v>8.8607594936708861E-2</v>
      </c>
      <c r="I4" s="6">
        <f t="shared" si="2"/>
        <v>3.9999999999999994E-2</v>
      </c>
      <c r="J4" s="6">
        <f t="shared" si="3"/>
        <v>7.6923076923076927E-2</v>
      </c>
      <c r="K4" s="15">
        <f t="shared" si="4"/>
        <v>6.8510223953261937E-2</v>
      </c>
    </row>
    <row r="5" spans="1:11" x14ac:dyDescent="0.25">
      <c r="A5" s="4" t="s">
        <v>3</v>
      </c>
      <c r="B5" s="13">
        <f>SUM(B2:B4)</f>
        <v>1.253968253968254</v>
      </c>
      <c r="C5" s="13">
        <f t="shared" ref="C5:D5" si="5">SUM(C2:C4)</f>
        <v>8.3333333333333339</v>
      </c>
      <c r="D5" s="13">
        <f t="shared" si="5"/>
        <v>13</v>
      </c>
      <c r="K5" s="9">
        <f>SUM(K2:K4)</f>
        <v>0.99999999999999989</v>
      </c>
    </row>
    <row r="7" spans="1:11" x14ac:dyDescent="0.25">
      <c r="A7" s="8" t="s">
        <v>5</v>
      </c>
    </row>
    <row r="8" spans="1:11" x14ac:dyDescent="0.25">
      <c r="A8" s="5" t="s">
        <v>6</v>
      </c>
      <c r="B8" s="10" t="s">
        <v>7</v>
      </c>
    </row>
    <row r="9" spans="1:11" x14ac:dyDescent="0.25">
      <c r="A9" s="7">
        <f>MMULT(B2:D2,$K$2:$K$4)</f>
        <v>2.4774683544303797</v>
      </c>
      <c r="B9" s="1">
        <f>A9/K2</f>
        <v>3.1901800491499075</v>
      </c>
    </row>
    <row r="10" spans="1:11" x14ac:dyDescent="0.25">
      <c r="A10" s="7">
        <f t="shared" ref="A10:A11" si="6">MMULT(B3:D3,$K$2:$K$4)</f>
        <v>0.47137014883850326</v>
      </c>
      <c r="B10" s="1">
        <f t="shared" ref="B10:B11" si="7">A10/K3</f>
        <v>3.043104996587521</v>
      </c>
    </row>
    <row r="11" spans="1:11" x14ac:dyDescent="0.25">
      <c r="A11" s="7">
        <f t="shared" si="6"/>
        <v>0.20643081250676187</v>
      </c>
      <c r="B11" s="1">
        <f t="shared" si="7"/>
        <v>3.0131387783462822</v>
      </c>
    </row>
    <row r="12" spans="1:11" x14ac:dyDescent="0.25">
      <c r="B12" s="12">
        <f>AVERAGE(B9:B11)</f>
        <v>3.0821412746945698</v>
      </c>
    </row>
    <row r="14" spans="1:11" x14ac:dyDescent="0.25">
      <c r="A14" t="s">
        <v>8</v>
      </c>
      <c r="B14" s="11">
        <f>(B12-3)/(3-1)</f>
        <v>4.1070637347284888E-2</v>
      </c>
    </row>
    <row r="15" spans="1:11" x14ac:dyDescent="0.25">
      <c r="A15" t="s">
        <v>9</v>
      </c>
      <c r="B15" s="11">
        <v>0.57999999999999996</v>
      </c>
    </row>
    <row r="17" spans="1:2" x14ac:dyDescent="0.25">
      <c r="A17" t="s">
        <v>10</v>
      </c>
      <c r="B17" s="11">
        <f>B14/B15</f>
        <v>7.0811443702215329E-2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B15" sqref="B15"/>
    </sheetView>
  </sheetViews>
  <sheetFormatPr defaultRowHeight="15" x14ac:dyDescent="0.25"/>
  <cols>
    <col min="4" max="4" width="13.42578125" bestFit="1" customWidth="1"/>
    <col min="11" max="11" width="13.7109375" bestFit="1" customWidth="1"/>
  </cols>
  <sheetData>
    <row r="1" spans="1:11" x14ac:dyDescent="0.25">
      <c r="A1" s="3" t="s">
        <v>0</v>
      </c>
      <c r="B1" s="3" t="s">
        <v>11</v>
      </c>
      <c r="C1" s="3" t="s">
        <v>12</v>
      </c>
      <c r="D1" s="3" t="s">
        <v>13</v>
      </c>
      <c r="G1" s="3" t="s">
        <v>0</v>
      </c>
      <c r="H1" s="3" t="s">
        <v>11</v>
      </c>
      <c r="I1" s="3" t="s">
        <v>12</v>
      </c>
      <c r="J1" s="3" t="s">
        <v>13</v>
      </c>
      <c r="K1" s="14" t="s">
        <v>4</v>
      </c>
    </row>
    <row r="2" spans="1:11" x14ac:dyDescent="0.25">
      <c r="A2" s="3" t="s">
        <v>11</v>
      </c>
      <c r="B2" s="2">
        <v>1</v>
      </c>
      <c r="C2" s="2">
        <f>1/3</f>
        <v>0.33333333333333331</v>
      </c>
      <c r="D2" s="2">
        <v>6</v>
      </c>
      <c r="G2" s="3" t="s">
        <v>11</v>
      </c>
      <c r="H2" s="6">
        <f>B2/B$5</f>
        <v>0.24</v>
      </c>
      <c r="I2" s="6">
        <f t="shared" ref="I2:J4" si="0">C2/C$5</f>
        <v>0.22580645161290325</v>
      </c>
      <c r="J2" s="6">
        <f t="shared" si="0"/>
        <v>0.42857142857142855</v>
      </c>
      <c r="K2" s="15">
        <f>AVERAGE(H2:J2)</f>
        <v>0.29812596006144393</v>
      </c>
    </row>
    <row r="3" spans="1:11" x14ac:dyDescent="0.25">
      <c r="A3" s="3" t="s">
        <v>12</v>
      </c>
      <c r="B3" s="2">
        <f>1/C2</f>
        <v>3</v>
      </c>
      <c r="C3" s="2">
        <v>1</v>
      </c>
      <c r="D3" s="2">
        <v>7</v>
      </c>
      <c r="G3" s="3" t="s">
        <v>12</v>
      </c>
      <c r="H3" s="6">
        <f t="shared" ref="H3:H4" si="1">B3/B$5</f>
        <v>0.72</v>
      </c>
      <c r="I3" s="6">
        <f t="shared" si="0"/>
        <v>0.67741935483870974</v>
      </c>
      <c r="J3" s="6">
        <f t="shared" si="0"/>
        <v>0.5</v>
      </c>
      <c r="K3" s="15">
        <f t="shared" ref="K3:K4" si="2">AVERAGE(H3:J3)</f>
        <v>0.63247311827956987</v>
      </c>
    </row>
    <row r="4" spans="1:11" x14ac:dyDescent="0.25">
      <c r="A4" s="3" t="s">
        <v>13</v>
      </c>
      <c r="B4" s="2">
        <f>1/D2</f>
        <v>0.16666666666666666</v>
      </c>
      <c r="C4" s="2">
        <f>1/D3</f>
        <v>0.14285714285714285</v>
      </c>
      <c r="D4" s="2">
        <v>1</v>
      </c>
      <c r="G4" s="3" t="s">
        <v>13</v>
      </c>
      <c r="H4" s="6">
        <f t="shared" si="1"/>
        <v>3.9999999999999994E-2</v>
      </c>
      <c r="I4" s="6">
        <f t="shared" si="0"/>
        <v>9.6774193548387094E-2</v>
      </c>
      <c r="J4" s="6">
        <f t="shared" si="0"/>
        <v>7.1428571428571425E-2</v>
      </c>
      <c r="K4" s="15">
        <f t="shared" si="2"/>
        <v>6.9400921658986175E-2</v>
      </c>
    </row>
    <row r="5" spans="1:11" x14ac:dyDescent="0.25">
      <c r="A5" s="4" t="s">
        <v>3</v>
      </c>
      <c r="B5" s="13">
        <f>SUM(B2:B4)</f>
        <v>4.166666666666667</v>
      </c>
      <c r="C5" s="13">
        <f t="shared" ref="C5:D5" si="3">SUM(C2:C4)</f>
        <v>1.4761904761904761</v>
      </c>
      <c r="D5" s="13">
        <f t="shared" si="3"/>
        <v>14</v>
      </c>
      <c r="K5" s="9">
        <f>SUM(K2:K4)</f>
        <v>1</v>
      </c>
    </row>
    <row r="7" spans="1:11" x14ac:dyDescent="0.25">
      <c r="A7" s="8" t="s">
        <v>5</v>
      </c>
    </row>
    <row r="8" spans="1:11" x14ac:dyDescent="0.25">
      <c r="A8" s="5" t="s">
        <v>6</v>
      </c>
      <c r="B8" s="10" t="s">
        <v>7</v>
      </c>
    </row>
    <row r="9" spans="1:11" x14ac:dyDescent="0.25">
      <c r="A9" s="7">
        <f>MMULT(B2:D2,$K$2:$K$4)</f>
        <v>0.92535586277521764</v>
      </c>
      <c r="B9" s="1">
        <f>A9/K2</f>
        <v>3.1039090409453149</v>
      </c>
    </row>
    <row r="10" spans="1:11" x14ac:dyDescent="0.25">
      <c r="A10" s="7">
        <f t="shared" ref="A10:A11" si="4">MMULT(B3:D3,$K$2:$K$4)</f>
        <v>2.0126574500768051</v>
      </c>
      <c r="B10" s="1">
        <f t="shared" ref="B10:B11" si="5">A10/K3</f>
        <v>3.1822023607130716</v>
      </c>
    </row>
    <row r="11" spans="1:11" x14ac:dyDescent="0.25">
      <c r="A11" s="7">
        <f t="shared" si="4"/>
        <v>0.20944188428059393</v>
      </c>
      <c r="B11" s="1">
        <f t="shared" si="5"/>
        <v>3.0178545078943482</v>
      </c>
    </row>
    <row r="12" spans="1:11" x14ac:dyDescent="0.25">
      <c r="B12" s="12">
        <f>AVERAGE(B9:B11)</f>
        <v>3.1013219698509116</v>
      </c>
    </row>
    <row r="14" spans="1:11" x14ac:dyDescent="0.25">
      <c r="A14" t="s">
        <v>8</v>
      </c>
      <c r="B14" s="11">
        <f>(B12-3)/(3-1)</f>
        <v>5.0660984925455788E-2</v>
      </c>
    </row>
    <row r="15" spans="1:11" x14ac:dyDescent="0.25">
      <c r="A15" t="s">
        <v>9</v>
      </c>
      <c r="B15" s="11">
        <v>0.57999999999999996</v>
      </c>
    </row>
    <row r="17" spans="1:2" x14ac:dyDescent="0.25">
      <c r="A17" t="s">
        <v>10</v>
      </c>
      <c r="B17" s="11">
        <f>B14/B15</f>
        <v>8.7346525733544469E-2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D4" sqref="D4"/>
    </sheetView>
  </sheetViews>
  <sheetFormatPr defaultRowHeight="15" x14ac:dyDescent="0.25"/>
  <cols>
    <col min="1" max="1" width="17.28515625" bestFit="1" customWidth="1"/>
    <col min="7" max="7" width="10" bestFit="1" customWidth="1"/>
    <col min="11" max="11" width="13.7109375" bestFit="1" customWidth="1"/>
  </cols>
  <sheetData>
    <row r="1" spans="1:11" x14ac:dyDescent="0.25">
      <c r="A1" s="3" t="s">
        <v>14</v>
      </c>
      <c r="B1" s="3" t="s">
        <v>11</v>
      </c>
      <c r="C1" s="3" t="s">
        <v>12</v>
      </c>
      <c r="D1" s="3" t="s">
        <v>13</v>
      </c>
      <c r="G1" s="3" t="s">
        <v>14</v>
      </c>
      <c r="H1" s="3" t="s">
        <v>11</v>
      </c>
      <c r="I1" s="3" t="s">
        <v>12</v>
      </c>
      <c r="J1" s="3" t="s">
        <v>13</v>
      </c>
      <c r="K1" s="14" t="s">
        <v>4</v>
      </c>
    </row>
    <row r="2" spans="1:11" x14ac:dyDescent="0.25">
      <c r="A2" s="3" t="s">
        <v>11</v>
      </c>
      <c r="B2" s="2">
        <v>1</v>
      </c>
      <c r="C2" s="2">
        <v>7</v>
      </c>
      <c r="D2" s="2">
        <v>2</v>
      </c>
      <c r="G2" s="3" t="s">
        <v>11</v>
      </c>
      <c r="H2" s="6">
        <f>B2/B$5</f>
        <v>0.60869565217391308</v>
      </c>
      <c r="I2" s="6">
        <f t="shared" ref="I2:J4" si="0">C2/C$5</f>
        <v>0.53846153846153844</v>
      </c>
      <c r="J2" s="6">
        <f t="shared" si="0"/>
        <v>0.625</v>
      </c>
      <c r="K2" s="15">
        <f>AVERAGE(H2:J2)</f>
        <v>0.59071906354515047</v>
      </c>
    </row>
    <row r="3" spans="1:11" x14ac:dyDescent="0.25">
      <c r="A3" s="3" t="s">
        <v>12</v>
      </c>
      <c r="B3" s="2">
        <f>1/C2</f>
        <v>0.14285714285714285</v>
      </c>
      <c r="C3" s="2">
        <v>1</v>
      </c>
      <c r="D3" s="2">
        <f>1/5</f>
        <v>0.2</v>
      </c>
      <c r="G3" s="3" t="s">
        <v>12</v>
      </c>
      <c r="H3" s="6">
        <f t="shared" ref="H3:H4" si="1">B3/B$5</f>
        <v>8.6956521739130432E-2</v>
      </c>
      <c r="I3" s="6">
        <f t="shared" si="0"/>
        <v>7.6923076923076927E-2</v>
      </c>
      <c r="J3" s="6">
        <f t="shared" si="0"/>
        <v>6.25E-2</v>
      </c>
      <c r="K3" s="15">
        <f t="shared" ref="K3:K4" si="2">AVERAGE(H3:J3)</f>
        <v>7.5459866220735791E-2</v>
      </c>
    </row>
    <row r="4" spans="1:11" x14ac:dyDescent="0.25">
      <c r="A4" s="3" t="s">
        <v>13</v>
      </c>
      <c r="B4" s="2">
        <f>1/D2</f>
        <v>0.5</v>
      </c>
      <c r="C4" s="2">
        <f>1/D3</f>
        <v>5</v>
      </c>
      <c r="D4" s="2">
        <v>1</v>
      </c>
      <c r="G4" s="3" t="s">
        <v>13</v>
      </c>
      <c r="H4" s="6">
        <f t="shared" si="1"/>
        <v>0.30434782608695654</v>
      </c>
      <c r="I4" s="6">
        <f t="shared" si="0"/>
        <v>0.38461538461538464</v>
      </c>
      <c r="J4" s="6">
        <f t="shared" si="0"/>
        <v>0.3125</v>
      </c>
      <c r="K4" s="15">
        <f t="shared" si="2"/>
        <v>0.33382107023411373</v>
      </c>
    </row>
    <row r="5" spans="1:11" x14ac:dyDescent="0.25">
      <c r="A5" s="4" t="s">
        <v>3</v>
      </c>
      <c r="B5" s="13">
        <f>SUM(B2:B4)</f>
        <v>1.6428571428571428</v>
      </c>
      <c r="C5" s="13">
        <f t="shared" ref="C5:D5" si="3">SUM(C2:C4)</f>
        <v>13</v>
      </c>
      <c r="D5" s="13">
        <f t="shared" si="3"/>
        <v>3.2</v>
      </c>
      <c r="K5" s="9">
        <f>SUM(K2:K4)</f>
        <v>1</v>
      </c>
    </row>
    <row r="7" spans="1:11" x14ac:dyDescent="0.25">
      <c r="A7" s="8" t="s">
        <v>5</v>
      </c>
    </row>
    <row r="8" spans="1:11" x14ac:dyDescent="0.25">
      <c r="A8" s="5" t="s">
        <v>6</v>
      </c>
      <c r="B8" s="10" t="s">
        <v>7</v>
      </c>
    </row>
    <row r="9" spans="1:11" x14ac:dyDescent="0.25">
      <c r="A9" s="7">
        <f>MMULT(B2:D2,$K$2:$K$4)</f>
        <v>1.7865802675585285</v>
      </c>
      <c r="B9" s="1">
        <f>A9/K2</f>
        <v>3.0244161358811041</v>
      </c>
    </row>
    <row r="10" spans="1:11" x14ac:dyDescent="0.25">
      <c r="A10" s="7">
        <f t="shared" ref="A10:A11" si="4">MMULT(B3:D3,$K$2:$K$4)</f>
        <v>0.22661251791686576</v>
      </c>
      <c r="B10" s="1">
        <f t="shared" ref="B10:B11" si="5">A10/K3</f>
        <v>3.0030866640284923</v>
      </c>
    </row>
    <row r="11" spans="1:11" x14ac:dyDescent="0.25">
      <c r="A11" s="7">
        <f t="shared" si="4"/>
        <v>1.006479933110368</v>
      </c>
      <c r="B11" s="1">
        <f t="shared" si="5"/>
        <v>3.0150281778334378</v>
      </c>
    </row>
    <row r="12" spans="1:11" x14ac:dyDescent="0.25">
      <c r="B12" s="12">
        <f>AVERAGE(B9:B11)</f>
        <v>3.0141769925810116</v>
      </c>
    </row>
    <row r="14" spans="1:11" x14ac:dyDescent="0.25">
      <c r="A14" t="s">
        <v>8</v>
      </c>
      <c r="B14" s="11">
        <f>(B12-3)/(3-1)</f>
        <v>7.0884962905057858E-3</v>
      </c>
    </row>
    <row r="15" spans="1:11" x14ac:dyDescent="0.25">
      <c r="A15" t="s">
        <v>9</v>
      </c>
      <c r="B15" s="11">
        <v>0.57999999999999996</v>
      </c>
    </row>
    <row r="17" spans="1:2" x14ac:dyDescent="0.25">
      <c r="A17" t="s">
        <v>10</v>
      </c>
      <c r="B17" s="11">
        <f>B14/B15</f>
        <v>1.2221545328458252E-2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K6" sqref="K6"/>
    </sheetView>
  </sheetViews>
  <sheetFormatPr defaultRowHeight="15" x14ac:dyDescent="0.25"/>
  <cols>
    <col min="1" max="1" width="17.28515625" bestFit="1" customWidth="1"/>
    <col min="7" max="7" width="13.42578125" bestFit="1" customWidth="1"/>
    <col min="11" max="11" width="13.7109375" bestFit="1" customWidth="1"/>
  </cols>
  <sheetData>
    <row r="1" spans="1:11" x14ac:dyDescent="0.25">
      <c r="A1" s="3" t="s">
        <v>2</v>
      </c>
      <c r="B1" s="3" t="s">
        <v>11</v>
      </c>
      <c r="C1" s="3" t="s">
        <v>12</v>
      </c>
      <c r="D1" s="3" t="s">
        <v>13</v>
      </c>
      <c r="G1" s="3" t="s">
        <v>2</v>
      </c>
      <c r="H1" s="3" t="s">
        <v>11</v>
      </c>
      <c r="I1" s="3" t="s">
        <v>12</v>
      </c>
      <c r="J1" s="3" t="s">
        <v>13</v>
      </c>
      <c r="K1" s="14" t="s">
        <v>4</v>
      </c>
    </row>
    <row r="2" spans="1:11" x14ac:dyDescent="0.25">
      <c r="A2" s="3" t="s">
        <v>11</v>
      </c>
      <c r="B2" s="2">
        <v>1</v>
      </c>
      <c r="C2" s="2">
        <v>8</v>
      </c>
      <c r="D2" s="2">
        <v>1</v>
      </c>
      <c r="G2" s="3" t="s">
        <v>11</v>
      </c>
      <c r="H2" s="6">
        <f>B2/B$5</f>
        <v>0.47058823529411764</v>
      </c>
      <c r="I2" s="6">
        <f t="shared" ref="I2:J4" si="0">C2/C$5</f>
        <v>0.47058823529411764</v>
      </c>
      <c r="J2" s="6">
        <f t="shared" si="0"/>
        <v>0.47058823529411764</v>
      </c>
      <c r="K2" s="15">
        <f>AVERAGE(H2:J2)</f>
        <v>0.47058823529411759</v>
      </c>
    </row>
    <row r="3" spans="1:11" x14ac:dyDescent="0.25">
      <c r="A3" s="3" t="s">
        <v>12</v>
      </c>
      <c r="B3" s="2">
        <f>1/C2</f>
        <v>0.125</v>
      </c>
      <c r="C3" s="2">
        <v>1</v>
      </c>
      <c r="D3" s="2">
        <f>1/8</f>
        <v>0.125</v>
      </c>
      <c r="G3" s="3" t="s">
        <v>12</v>
      </c>
      <c r="H3" s="6">
        <f t="shared" ref="H3:H4" si="1">B3/B$5</f>
        <v>5.8823529411764705E-2</v>
      </c>
      <c r="I3" s="6">
        <f t="shared" si="0"/>
        <v>5.8823529411764705E-2</v>
      </c>
      <c r="J3" s="6">
        <f t="shared" si="0"/>
        <v>5.8823529411764705E-2</v>
      </c>
      <c r="K3" s="15">
        <f t="shared" ref="K3:K4" si="2">AVERAGE(H3:J3)</f>
        <v>5.8823529411764698E-2</v>
      </c>
    </row>
    <row r="4" spans="1:11" x14ac:dyDescent="0.25">
      <c r="A4" s="3" t="s">
        <v>13</v>
      </c>
      <c r="B4" s="2">
        <f>1/D2</f>
        <v>1</v>
      </c>
      <c r="C4" s="2">
        <f>1/D3</f>
        <v>8</v>
      </c>
      <c r="D4" s="2">
        <v>1</v>
      </c>
      <c r="G4" s="3" t="s">
        <v>13</v>
      </c>
      <c r="H4" s="6">
        <f t="shared" si="1"/>
        <v>0.47058823529411764</v>
      </c>
      <c r="I4" s="6">
        <f t="shared" si="0"/>
        <v>0.47058823529411764</v>
      </c>
      <c r="J4" s="6">
        <f t="shared" si="0"/>
        <v>0.47058823529411764</v>
      </c>
      <c r="K4" s="15">
        <f t="shared" si="2"/>
        <v>0.47058823529411759</v>
      </c>
    </row>
    <row r="5" spans="1:11" x14ac:dyDescent="0.25">
      <c r="A5" s="4" t="s">
        <v>3</v>
      </c>
      <c r="B5" s="13">
        <f>SUM(B2:B4)</f>
        <v>2.125</v>
      </c>
      <c r="C5" s="13">
        <f t="shared" ref="C5:D5" si="3">SUM(C2:C4)</f>
        <v>17</v>
      </c>
      <c r="D5" s="13">
        <f t="shared" si="3"/>
        <v>2.125</v>
      </c>
      <c r="K5" s="9">
        <f>SUM(K2:K4)</f>
        <v>0.99999999999999978</v>
      </c>
    </row>
    <row r="7" spans="1:11" x14ac:dyDescent="0.25">
      <c r="A7" s="8" t="s">
        <v>5</v>
      </c>
    </row>
    <row r="8" spans="1:11" x14ac:dyDescent="0.25">
      <c r="A8" s="5" t="s">
        <v>6</v>
      </c>
      <c r="B8" s="10" t="s">
        <v>7</v>
      </c>
    </row>
    <row r="9" spans="1:11" x14ac:dyDescent="0.25">
      <c r="A9" s="7">
        <f>MMULT(B2:D2,$K$2:$K$4)</f>
        <v>1.4117647058823528</v>
      </c>
      <c r="B9" s="1">
        <f>A9/K2</f>
        <v>3</v>
      </c>
    </row>
    <row r="10" spans="1:11" x14ac:dyDescent="0.25">
      <c r="A10" s="7">
        <f t="shared" ref="A10:A11" si="4">MMULT(B3:D3,$K$2:$K$4)</f>
        <v>0.1764705882352941</v>
      </c>
      <c r="B10" s="1">
        <f t="shared" ref="B10:B11" si="5">A10/K3</f>
        <v>3</v>
      </c>
    </row>
    <row r="11" spans="1:11" x14ac:dyDescent="0.25">
      <c r="A11" s="7">
        <f t="shared" si="4"/>
        <v>1.4117647058823528</v>
      </c>
      <c r="B11" s="1">
        <f t="shared" si="5"/>
        <v>3</v>
      </c>
    </row>
    <row r="12" spans="1:11" x14ac:dyDescent="0.25">
      <c r="B12" s="12">
        <f>AVERAGE(B9:B11)</f>
        <v>3</v>
      </c>
    </row>
    <row r="14" spans="1:11" x14ac:dyDescent="0.25">
      <c r="A14" t="s">
        <v>8</v>
      </c>
      <c r="B14" s="11">
        <f>(B12-3)/(3-1)</f>
        <v>0</v>
      </c>
    </row>
    <row r="15" spans="1:11" x14ac:dyDescent="0.25">
      <c r="A15" t="s">
        <v>9</v>
      </c>
      <c r="B15" s="11">
        <v>0.57999999999999996</v>
      </c>
    </row>
    <row r="17" spans="1:2" x14ac:dyDescent="0.25">
      <c r="A17" t="s">
        <v>10</v>
      </c>
      <c r="B17" s="11">
        <f>B14/B15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F2" sqref="F2:F4"/>
    </sheetView>
  </sheetViews>
  <sheetFormatPr defaultRowHeight="15" x14ac:dyDescent="0.25"/>
  <cols>
    <col min="3" max="3" width="9.42578125" bestFit="1" customWidth="1"/>
    <col min="4" max="4" width="13.42578125" bestFit="1" customWidth="1"/>
    <col min="5" max="5" width="20.7109375" bestFit="1" customWidth="1"/>
  </cols>
  <sheetData>
    <row r="1" spans="1:6" x14ac:dyDescent="0.25">
      <c r="A1" s="1"/>
      <c r="B1" s="3" t="s">
        <v>0</v>
      </c>
      <c r="C1" s="3" t="s">
        <v>1</v>
      </c>
      <c r="D1" s="3" t="s">
        <v>2</v>
      </c>
      <c r="E1" s="14" t="s">
        <v>16</v>
      </c>
      <c r="F1" s="14" t="s">
        <v>17</v>
      </c>
    </row>
    <row r="2" spans="1:6" x14ac:dyDescent="0.25">
      <c r="A2" s="3" t="s">
        <v>11</v>
      </c>
      <c r="B2" s="7">
        <f>Cost!K2</f>
        <v>0.29812596006144393</v>
      </c>
      <c r="C2" s="7">
        <f>Reliability!K2</f>
        <v>0.59071906354515047</v>
      </c>
      <c r="D2" s="7">
        <f>'Delivery Time'!K2</f>
        <v>0.47058823529411759</v>
      </c>
      <c r="E2" s="15">
        <f>SUMPRODUCT(B2:D2,$B$5:$D$5)</f>
        <v>0.3552634056189502</v>
      </c>
      <c r="F2" s="12">
        <f>RANK(E2,$E$2:$E$4,0)</f>
        <v>2</v>
      </c>
    </row>
    <row r="3" spans="1:6" x14ac:dyDescent="0.25">
      <c r="A3" s="3" t="s">
        <v>12</v>
      </c>
      <c r="B3" s="7">
        <f>Cost!K3</f>
        <v>0.63247311827956987</v>
      </c>
      <c r="C3" s="7">
        <f>Reliability!K3</f>
        <v>7.5459866220735791E-2</v>
      </c>
      <c r="D3" s="7">
        <f>'Delivery Time'!K3</f>
        <v>5.8823529411764698E-2</v>
      </c>
      <c r="E3" s="15">
        <f t="shared" ref="E3:E4" si="0">SUMPRODUCT(B3:D3,$B$5:$D$5)</f>
        <v>0.50689215118097386</v>
      </c>
      <c r="F3" s="12">
        <f t="shared" ref="F3:F4" si="1">RANK(E3,$E$2:$E$4,0)</f>
        <v>1</v>
      </c>
    </row>
    <row r="4" spans="1:6" x14ac:dyDescent="0.25">
      <c r="A4" s="3" t="s">
        <v>13</v>
      </c>
      <c r="B4" s="7">
        <f>Cost!K4</f>
        <v>6.9400921658986175E-2</v>
      </c>
      <c r="C4" s="7">
        <f>Reliability!K4</f>
        <v>0.33382107023411373</v>
      </c>
      <c r="D4" s="7">
        <f>'Delivery Time'!K4</f>
        <v>0.47058823529411759</v>
      </c>
      <c r="E4" s="15">
        <f t="shared" si="0"/>
        <v>0.13784444320007588</v>
      </c>
      <c r="F4" s="12">
        <f t="shared" si="1"/>
        <v>3</v>
      </c>
    </row>
    <row r="5" spans="1:6" x14ac:dyDescent="0.25">
      <c r="A5" s="17" t="s">
        <v>15</v>
      </c>
      <c r="B5" s="7">
        <f>'Criteria level'!K2</f>
        <v>0.77659201557935731</v>
      </c>
      <c r="C5" s="7">
        <f>'Criteria level'!K3</f>
        <v>0.15489776046738071</v>
      </c>
      <c r="D5" s="7">
        <f>'Criteria level'!K4</f>
        <v>6.8510223953261937E-2</v>
      </c>
      <c r="E5" s="9">
        <f>SUM(E2:E4)</f>
        <v>1</v>
      </c>
    </row>
    <row r="6" spans="1:6" x14ac:dyDescent="0.25">
      <c r="A6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Criteria level</vt:lpstr>
      <vt:lpstr>Cost</vt:lpstr>
      <vt:lpstr>Reliability</vt:lpstr>
      <vt:lpstr>Delivery Time</vt:lpstr>
      <vt:lpstr>Overall 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Djordje</dc:creator>
  <cp:lastModifiedBy>Djordje</cp:lastModifiedBy>
  <dcterms:created xsi:type="dcterms:W3CDTF">2016-04-26T03:58:33Z</dcterms:created>
  <dcterms:modified xsi:type="dcterms:W3CDTF">2016-04-26T11:15:50Z</dcterms:modified>
</cp:coreProperties>
</file>