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evelező" sheetId="1" r:id="rId1"/>
  </sheets>
  <definedNames>
    <definedName name="_xlnm.Print_Area" localSheetId="0">'levelező'!$A$1:$AP$126</definedName>
  </definedNames>
  <calcPr fullCalcOnLoad="1"/>
</workbook>
</file>

<file path=xl/comments1.xml><?xml version="1.0" encoding="utf-8"?>
<comments xmlns="http://schemas.openxmlformats.org/spreadsheetml/2006/main">
  <authors>
    <author>BMF</author>
    <author>KGK</author>
    <author>OE</author>
    <author>Windows User</author>
  </authors>
  <commentList>
    <comment ref="C59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C66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P59" authorId="0">
      <text>
        <r>
          <rPr>
            <b/>
            <sz val="8"/>
            <rFont val="Tahoma"/>
            <family val="2"/>
          </rPr>
          <t>BMF:</t>
        </r>
        <r>
          <rPr>
            <sz val="8"/>
            <rFont val="Tahoma"/>
            <family val="2"/>
          </rPr>
          <t xml:space="preserve">
A KGK-KT-VIII/45/2007 sz., 2007.12.11-én hozott határozat alapján módosítva</t>
        </r>
      </text>
    </comment>
    <comment ref="AP69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 09.30.-ai Kari tanács döntése alapján módosítva</t>
        </r>
      </text>
    </comment>
    <comment ref="AM98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a követelmény módosult a BMF-KGK/3136/2009 számú tantrevfejlesztő javaslat alapján</t>
        </r>
      </text>
    </comment>
    <comment ref="C31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2010.15.27-ei Tantervfejlesztő Bizottság döntése alapján átnevezve "Jog"-ról
</t>
        </r>
      </text>
    </comment>
    <comment ref="AO49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előkövetelmény törölve a GTI kérése alapján 2010. 06.07-én.
</t>
        </r>
      </text>
    </comment>
    <comment ref="C54" authorId="2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Átnevezve 2010. 06.02-án, Dr. Szűts István kérése alapján</t>
        </r>
      </text>
    </comment>
    <comment ref="C18" authorId="3">
      <text>
        <r>
          <rPr>
            <sz val="9"/>
            <rFont val="Segoe UI"/>
            <family val="0"/>
          </rPr>
          <t xml:space="preserve">Előkövetelmény eltörölve a KGK-KT-V/390/2014 határozat alapján a 2014/2015/II. félévtől.
</t>
        </r>
      </text>
    </comment>
    <comment ref="C19" authorId="3">
      <text>
        <r>
          <rPr>
            <sz val="9"/>
            <rFont val="Segoe UI"/>
            <family val="2"/>
          </rPr>
          <t>Előkövetelmény változott a KGK-KT-V/390/2014 határozat alapján a 2014/2015/II. félévtől</t>
        </r>
        <r>
          <rPr>
            <sz val="9"/>
            <rFont val="Segoe UI"/>
            <family val="0"/>
          </rPr>
          <t xml:space="preserve">
</t>
        </r>
      </text>
    </comment>
    <comment ref="C24" authorId="3">
      <text>
        <r>
          <rPr>
            <sz val="9"/>
            <rFont val="Segoe UI"/>
            <family val="2"/>
          </rPr>
          <t>Előkövetelmény eltörölve a KGK-KT-V/390/2014 határozat alapján a 2014/2015/II. félévtől</t>
        </r>
      </text>
    </comment>
    <comment ref="C25" authorId="3">
      <text>
        <r>
          <rPr>
            <sz val="9"/>
            <rFont val="Segoe UI"/>
            <family val="2"/>
          </rPr>
          <t xml:space="preserve">Előkövetelmény eltörölve a KGK-KT-V/390/2014 határozat alapján a 2014/2015/II. félévtől
</t>
        </r>
      </text>
    </comment>
    <comment ref="C32" authorId="3">
      <text>
        <r>
          <rPr>
            <sz val="9"/>
            <rFont val="Segoe UI"/>
            <family val="2"/>
          </rPr>
          <t xml:space="preserve">Előkövetelmény eltörölve a KGK-KT-V/390/2014 határozat alapján a 2014/2015/II. félévtől
</t>
        </r>
      </text>
    </comment>
    <comment ref="C35" authorId="3">
      <text>
        <r>
          <rPr>
            <sz val="9"/>
            <rFont val="Segoe UI"/>
            <family val="2"/>
          </rPr>
          <t>Előkövetelmény eltörölve a KGK-KT-V/390/2014 határozat alapján a 2014/2015/II. félévtő</t>
        </r>
        <r>
          <rPr>
            <b/>
            <sz val="9"/>
            <rFont val="Segoe UI"/>
            <family val="2"/>
          </rPr>
          <t>l</t>
        </r>
        <r>
          <rPr>
            <sz val="9"/>
            <rFont val="Segoe UI"/>
            <family val="2"/>
          </rPr>
          <t xml:space="preserve">
</t>
        </r>
      </text>
    </comment>
    <comment ref="C52" authorId="3">
      <text>
        <r>
          <rPr>
            <b/>
            <sz val="9"/>
            <rFont val="Segoe UI"/>
            <family val="2"/>
          </rPr>
          <t>Előkövetelmény előírva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77" authorId="3">
      <text>
        <r>
          <rPr>
            <b/>
            <sz val="9"/>
            <rFont val="Segoe UI"/>
            <family val="2"/>
          </rPr>
          <t>Előkövetelmény eltörölve a KGK-KT-V/390/2014 határozat alapján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81" authorId="3">
      <text>
        <r>
          <rPr>
            <b/>
            <sz val="9"/>
            <rFont val="Segoe UI"/>
            <family val="2"/>
          </rPr>
          <t>Előkövetelmény előírva a KGK-KT-V/390/2014.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83" authorId="3">
      <text>
        <r>
          <rPr>
            <b/>
            <sz val="9"/>
            <rFont val="Segoe UI"/>
            <family val="2"/>
          </rPr>
          <t>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  <comment ref="C37" authorId="3">
      <text>
        <r>
          <rPr>
            <b/>
            <sz val="9"/>
            <rFont val="Segoe UI"/>
            <family val="2"/>
          </rPr>
          <t>Vállalkozásgazdaságtan előkövetelmény eltörölve a KGK-KT-V/390/2014 határozat alapján a 2014/2015/II. félévtől.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<sst xmlns="http://schemas.openxmlformats.org/spreadsheetml/2006/main" count="440" uniqueCount="289">
  <si>
    <t>MINTATANTERV</t>
  </si>
  <si>
    <t xml:space="preserve">Gazdálkodási és menedzsment BA. szak </t>
  </si>
  <si>
    <t>Levelező tagozat</t>
  </si>
  <si>
    <t>Kód</t>
  </si>
  <si>
    <t>Tantárgyak</t>
  </si>
  <si>
    <t xml:space="preserve">félévi össz. </t>
  </si>
  <si>
    <t>Félévek</t>
  </si>
  <si>
    <t>Előtanulmányi rend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</si>
  <si>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</si>
  <si>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</si>
  <si>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</si>
  <si>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</si>
  <si>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</si>
  <si>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</si>
  <si>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</si>
  <si>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</si>
  <si>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</si>
  <si>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</si>
  <si>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</si>
  <si>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</si>
  <si>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</si>
  <si>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</si>
  <si>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</si>
  <si>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</si>
  <si>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</si>
  <si>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KMEMA1GMLC</t>
  </si>
  <si>
    <t>Matematika I.</t>
  </si>
  <si>
    <t>v</t>
  </si>
  <si>
    <t>KMEMA2GMLC</t>
  </si>
  <si>
    <t>Matematika II.</t>
  </si>
  <si>
    <t>GVMST1GMLC</t>
  </si>
  <si>
    <t>Statisztika I.</t>
  </si>
  <si>
    <t>GVMST2GMLC</t>
  </si>
  <si>
    <t>Statisztika II.</t>
  </si>
  <si>
    <t>KMAIA1GMLC</t>
  </si>
  <si>
    <t>Informatika alapjai</t>
  </si>
  <si>
    <t>A/2 Elm. gazd. alapozó modul</t>
  </si>
  <si>
    <t>GGTKG1GMLC</t>
  </si>
  <si>
    <t>Mikroökonómia</t>
  </si>
  <si>
    <t>GGTKG2GMLC</t>
  </si>
  <si>
    <t>Makroökonómia</t>
  </si>
  <si>
    <t>8.</t>
  </si>
  <si>
    <t>GGTNG1GMLC</t>
  </si>
  <si>
    <t>Nemzetközi gazdaságtan</t>
  </si>
  <si>
    <t>9.</t>
  </si>
  <si>
    <t>GGTPU1GMLC</t>
  </si>
  <si>
    <t>Pénzügyek alapjai</t>
  </si>
  <si>
    <t>10.</t>
  </si>
  <si>
    <t>GGTKO1GMLC</t>
  </si>
  <si>
    <t>Környezetgazdaságtan</t>
  </si>
  <si>
    <t>GKOTV1GMLC</t>
  </si>
  <si>
    <t>A/3 Kötelezően választható társadalomtudományi tárgyak</t>
  </si>
  <si>
    <t>11.</t>
  </si>
  <si>
    <t>GGTGT1GMLC</t>
  </si>
  <si>
    <t>Gazdaságtörténet</t>
  </si>
  <si>
    <t>12.</t>
  </si>
  <si>
    <t>GGTSZ1GMLC</t>
  </si>
  <si>
    <t>Szociológia</t>
  </si>
  <si>
    <t>13.</t>
  </si>
  <si>
    <t>GVMMG1GMLC</t>
  </si>
  <si>
    <t>Munkaerőgazdaságtan</t>
  </si>
  <si>
    <t>14.</t>
  </si>
  <si>
    <t>15.</t>
  </si>
  <si>
    <t>GSVEU1GMLC</t>
  </si>
  <si>
    <t>EU ismeretek</t>
  </si>
  <si>
    <t>GKOTV2GMLC</t>
  </si>
  <si>
    <t>16.</t>
  </si>
  <si>
    <t>17.</t>
  </si>
  <si>
    <t>18.</t>
  </si>
  <si>
    <t>19.</t>
  </si>
  <si>
    <t>20.</t>
  </si>
  <si>
    <t>21.</t>
  </si>
  <si>
    <t>22.</t>
  </si>
  <si>
    <t>B</t>
  </si>
  <si>
    <t>Üzleti alapozó modul</t>
  </si>
  <si>
    <t>B/1 Egységes üzleti alapozó modul</t>
  </si>
  <si>
    <t>23.</t>
  </si>
  <si>
    <t>24.</t>
  </si>
  <si>
    <t>GSVVG1GMLC</t>
  </si>
  <si>
    <t>Vállalkozásgazdaságtan</t>
  </si>
  <si>
    <t>25.</t>
  </si>
  <si>
    <t>GVMMD1GMLC</t>
  </si>
  <si>
    <t>Menedzsment alapjai</t>
  </si>
  <si>
    <t>26.</t>
  </si>
  <si>
    <t>GGTMA1GMLC</t>
  </si>
  <si>
    <t>Marketing alapjai</t>
  </si>
  <si>
    <t>27.</t>
  </si>
  <si>
    <t>GSVAI1GMLC</t>
  </si>
  <si>
    <t>Adózás alapjai</t>
  </si>
  <si>
    <t>28.</t>
  </si>
  <si>
    <t>GVMSA1GMLC</t>
  </si>
  <si>
    <t>Számvitel alapjai</t>
  </si>
  <si>
    <t>GGTVP1GMLC</t>
  </si>
  <si>
    <t>Vállalkozások pénzügyei</t>
  </si>
  <si>
    <t>GSVGI1GMLC</t>
  </si>
  <si>
    <t>Gazdasági informatika</t>
  </si>
  <si>
    <t>GGTUK1GMLC</t>
  </si>
  <si>
    <t>Üzleti kommunikáció</t>
  </si>
  <si>
    <t>GKFMSVGMLC</t>
  </si>
  <si>
    <t>C</t>
  </si>
  <si>
    <t>Alapszak modulja</t>
  </si>
  <si>
    <t>C/1 Alapszak modulja</t>
  </si>
  <si>
    <t>32.</t>
  </si>
  <si>
    <t>GSVSR1GMLC</t>
  </si>
  <si>
    <t>Stratégiai és üzleti tervezés</t>
  </si>
  <si>
    <t>GVMEM1GMLC</t>
  </si>
  <si>
    <t>Emberi erőforrás menedzsment</t>
  </si>
  <si>
    <t>GVMTM1GMLC</t>
  </si>
  <si>
    <t>Termelés menedzsment</t>
  </si>
  <si>
    <t>GSVDE1GMLC</t>
  </si>
  <si>
    <t>Döntéselmélet és módszertan</t>
  </si>
  <si>
    <t>GSVCO1GMLC</t>
  </si>
  <si>
    <t>Controlling</t>
  </si>
  <si>
    <t>GVMVO1GMLC</t>
  </si>
  <si>
    <t>Vezetői számvitel</t>
  </si>
  <si>
    <t>39.</t>
  </si>
  <si>
    <t>GSVUE1GMLC</t>
  </si>
  <si>
    <t>Üzleti etika</t>
  </si>
  <si>
    <t>C/2 Intézményi közös modul</t>
  </si>
  <si>
    <t>40.</t>
  </si>
  <si>
    <t>GGTGJ1GMLC</t>
  </si>
  <si>
    <t>Gazdasági jog</t>
  </si>
  <si>
    <t>41.</t>
  </si>
  <si>
    <t>GSVVZ1GMLC</t>
  </si>
  <si>
    <t>Vállalkozásszervezés</t>
  </si>
  <si>
    <t>42.</t>
  </si>
  <si>
    <t>GGTPM1GMLC</t>
  </si>
  <si>
    <t>Projektmenedzsment</t>
  </si>
  <si>
    <t>43.</t>
  </si>
  <si>
    <t>GVMLO1GMLC</t>
  </si>
  <si>
    <t>Logisztika</t>
  </si>
  <si>
    <t>44.</t>
  </si>
  <si>
    <t>GVMMI1GMLC</t>
  </si>
  <si>
    <t>Minőségirányítás</t>
  </si>
  <si>
    <t>A+B+C</t>
  </si>
  <si>
    <t>Összesen</t>
  </si>
  <si>
    <t>D</t>
  </si>
  <si>
    <t>Differenciált szakmai modulok</t>
  </si>
  <si>
    <t>D/1</t>
  </si>
  <si>
    <t>Marketing szakirány</t>
  </si>
  <si>
    <t>45.</t>
  </si>
  <si>
    <t>GGTTP1GMLC</t>
  </si>
  <si>
    <t>Tőke és pénzpiacok</t>
  </si>
  <si>
    <t>46.</t>
  </si>
  <si>
    <t>GGTMZ1GMLC</t>
  </si>
  <si>
    <t>Marketing menedzsment</t>
  </si>
  <si>
    <t>47.</t>
  </si>
  <si>
    <t>GGTPK1GMLC</t>
  </si>
  <si>
    <t>Piackutatás</t>
  </si>
  <si>
    <t>48.</t>
  </si>
  <si>
    <t>GGTTA1GMLC</t>
  </si>
  <si>
    <t>Termék és árpolitika</t>
  </si>
  <si>
    <t>49.</t>
  </si>
  <si>
    <t>GGTMK1GMLC</t>
  </si>
  <si>
    <t>Marketingkommunikáció</t>
  </si>
  <si>
    <t>50.</t>
  </si>
  <si>
    <t>GGTSL1GMLC</t>
  </si>
  <si>
    <t>Szolgáltatásmarketing</t>
  </si>
  <si>
    <t>51.</t>
  </si>
  <si>
    <t>GGTME1GMLC</t>
  </si>
  <si>
    <t>Médiamarketing</t>
  </si>
  <si>
    <t>52.</t>
  </si>
  <si>
    <t>GGTNM1GMLC</t>
  </si>
  <si>
    <t>Nemzetközi marketing</t>
  </si>
  <si>
    <t>53.</t>
  </si>
  <si>
    <t>54.</t>
  </si>
  <si>
    <t>55.</t>
  </si>
  <si>
    <t>GGTMT1GMLC</t>
  </si>
  <si>
    <t>Menedzsment tréning</t>
  </si>
  <si>
    <t>56.</t>
  </si>
  <si>
    <t>GSZAB1GMLC</t>
  </si>
  <si>
    <t>D/2</t>
  </si>
  <si>
    <t>Üzleti informatika szakirány</t>
  </si>
  <si>
    <t>57.</t>
  </si>
  <si>
    <t>Integrált információs rendszerek</t>
  </si>
  <si>
    <t>58.</t>
  </si>
  <si>
    <t>Számítógépes projektmenedzsment</t>
  </si>
  <si>
    <t>59.</t>
  </si>
  <si>
    <t>60.</t>
  </si>
  <si>
    <t>GVMEB1GMLC</t>
  </si>
  <si>
    <t>E-business</t>
  </si>
  <si>
    <t>61.</t>
  </si>
  <si>
    <t>Üzleti számítógépes hálózatok</t>
  </si>
  <si>
    <t>62.</t>
  </si>
  <si>
    <t>GVMTU1GMLC</t>
  </si>
  <si>
    <t>Tudásmenedzsment</t>
  </si>
  <si>
    <t>63.</t>
  </si>
  <si>
    <t>GVMDR1GMLC</t>
  </si>
  <si>
    <t>Döntéstámogató rendszerek</t>
  </si>
  <si>
    <t>64.</t>
  </si>
  <si>
    <t>Multimédia alkalmazások</t>
  </si>
  <si>
    <t>65.</t>
  </si>
  <si>
    <t>66.</t>
  </si>
  <si>
    <t>67.</t>
  </si>
  <si>
    <t>GVMVK1GMLC</t>
  </si>
  <si>
    <t>Vezetői készségfejlesztő tréning</t>
  </si>
  <si>
    <t>68.</t>
  </si>
  <si>
    <t>GSZAB2GMLC</t>
  </si>
  <si>
    <t>D/3</t>
  </si>
  <si>
    <t>Vállalkozásszervező szakirány</t>
  </si>
  <si>
    <t>69.</t>
  </si>
  <si>
    <t>GSVEV1GMLC</t>
  </si>
  <si>
    <t>EU vállalat és vállalkozás</t>
  </si>
  <si>
    <t>70.</t>
  </si>
  <si>
    <t>GSVEK1GMLC</t>
  </si>
  <si>
    <t>EU KKV menedzsment</t>
  </si>
  <si>
    <t>GSVAD1GMLC</t>
  </si>
  <si>
    <t>Adózási ismeretek</t>
  </si>
  <si>
    <t>GSVSS1GMLC</t>
  </si>
  <si>
    <t>Stratégiai szövetségek az üzleti világban</t>
  </si>
  <si>
    <t>GSVMS1GMLC</t>
  </si>
  <si>
    <t>Vállalkozások munkaügyi szabályozása</t>
  </si>
  <si>
    <t>Pénzügyi vállalkozások</t>
  </si>
  <si>
    <t>GSVTB1GMLC</t>
  </si>
  <si>
    <t>Társadalombiztosítási ismeretek</t>
  </si>
  <si>
    <t>GSVVA1GMLC</t>
  </si>
  <si>
    <t>Vállalkozás alapítás</t>
  </si>
  <si>
    <t>GSVST1GMLC</t>
  </si>
  <si>
    <t>Stratégiai tréning</t>
  </si>
  <si>
    <t>GSZAB3GMLC</t>
  </si>
  <si>
    <t>Szakmai gyakorlat</t>
  </si>
  <si>
    <t>GXXVE1GMLC</t>
  </si>
  <si>
    <t>GXXSD1GMLC</t>
  </si>
  <si>
    <t>Szakdolgozat</t>
  </si>
  <si>
    <t>szigorlat (s)</t>
  </si>
  <si>
    <t>vizsga (v)</t>
  </si>
  <si>
    <t>Összes követelmény</t>
  </si>
  <si>
    <t>GVMPM1GMLC</t>
  </si>
  <si>
    <t>Operációkutatási módszerek és algoritmusok</t>
  </si>
  <si>
    <t>GVMUS1GMLC</t>
  </si>
  <si>
    <t>GVMMA1GMLC</t>
  </si>
  <si>
    <t>GVMIR1GMLC</t>
  </si>
  <si>
    <t>GVMOP1GMLC</t>
  </si>
  <si>
    <t>GSVPV1GMLC</t>
  </si>
  <si>
    <t>e</t>
  </si>
  <si>
    <t>a</t>
  </si>
  <si>
    <t>Éviközi teljesítmény (é)</t>
  </si>
  <si>
    <t>é</t>
  </si>
  <si>
    <t>Államigazgatási és jogi ismeretek</t>
  </si>
  <si>
    <t>GGTAJ1GMLC</t>
  </si>
  <si>
    <t>B/2 Szakmai idegen nyelvi modul</t>
  </si>
  <si>
    <t>Szakmai idegen nyelv I.</t>
  </si>
  <si>
    <t>Szakmai idegen nyelv II.</t>
  </si>
  <si>
    <t>GNYNY2GMLC</t>
  </si>
  <si>
    <t>GNYNY1GMLC</t>
  </si>
  <si>
    <t xml:space="preserve">  óraszámokkal ; követelményekkel (k.); kreditekkel (kr.) </t>
  </si>
  <si>
    <t>Üzleti informatikai alkalmazások</t>
  </si>
  <si>
    <t>GVMUI1GMLC</t>
  </si>
  <si>
    <t>Záróvizsga tárgyak:</t>
  </si>
  <si>
    <t>I.</t>
  </si>
  <si>
    <t>Komplex gazdasági ismeretek</t>
  </si>
  <si>
    <t>II.</t>
  </si>
  <si>
    <t>Marketingmenedzsment</t>
  </si>
  <si>
    <t>Üzleti informatika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</si>
  <si>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</si>
  <si>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</si>
  <si>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</si>
  <si>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</si>
  <si>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</si>
  <si>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</si>
  <si>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</si>
  <si>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</si>
  <si>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</si>
  <si>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Tantárgy 1.</t>
  </si>
  <si>
    <t>Tantárgy 2.</t>
  </si>
  <si>
    <t>71.</t>
  </si>
  <si>
    <t>72.</t>
  </si>
  <si>
    <t>73.</t>
  </si>
  <si>
    <t>A/4 Szabadon választható társadalomtudományi tárgyak*</t>
  </si>
  <si>
    <t>B/3 Készségfejlesztő modul-szabadon választható tárgyak*</t>
  </si>
  <si>
    <t>Szabadon választható tárgyak*</t>
  </si>
  <si>
    <t>A/4 Szabadon választható társadalomtudományi tárgyak</t>
  </si>
  <si>
    <t>kr.</t>
  </si>
  <si>
    <t>Gazdaságföldrajz</t>
  </si>
  <si>
    <t>Filozófiatörténet</t>
  </si>
  <si>
    <t>Szervezetszociológia</t>
  </si>
  <si>
    <t>B/3 Készségfejlesztő modul-szabadon választható tárgyak</t>
  </si>
  <si>
    <t>Írás és prezentációs készségfejlesztés</t>
  </si>
  <si>
    <t>Tanulás és kutatás módszertan</t>
  </si>
  <si>
    <t>Szakirány választható tárgyak</t>
  </si>
  <si>
    <t>Adatbázis kezelés a marketing, értékesítés és CRM területeken</t>
  </si>
  <si>
    <t>Családi vállalkozások</t>
  </si>
  <si>
    <t>Környezettudatos marketing</t>
  </si>
  <si>
    <t>Többváltozós adatemelmzés</t>
  </si>
  <si>
    <t>Válság és változásmenedzsment</t>
  </si>
  <si>
    <t>74.</t>
  </si>
  <si>
    <t>Ajánlott szabadon választható tárgyak</t>
  </si>
  <si>
    <t>Szakmai idegennyelv I.</t>
  </si>
  <si>
    <t xml:space="preserve">18.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</si>
</sst>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Segoe UI"/>
      <family val="0"/>
    </font>
    <font>
      <b/>
      <sz val="9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dotted"/>
      <top style="thick">
        <color indexed="8"/>
      </top>
      <bottom style="medium"/>
    </border>
    <border>
      <left style="dotted"/>
      <right style="dotted"/>
      <top style="thick">
        <color indexed="8"/>
      </top>
      <bottom style="medium"/>
    </border>
    <border>
      <left style="dotted"/>
      <right style="medium"/>
      <top style="thick">
        <color indexed="8"/>
      </top>
      <bottom style="medium"/>
    </border>
    <border>
      <left style="medium"/>
      <right style="medium"/>
      <top style="medium"/>
      <bottom style="medium"/>
    </border>
    <border>
      <left style="thick"/>
      <right style="dotted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 style="thick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tted"/>
      <right style="thick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dotted"/>
      <bottom style="dotted"/>
    </border>
    <border>
      <left style="medium"/>
      <right style="thick"/>
      <top style="dotted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ck"/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dotted"/>
    </border>
    <border>
      <left style="dotted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tted"/>
    </border>
    <border>
      <left style="thick"/>
      <right style="dotted"/>
      <top style="thin"/>
      <bottom style="dotted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 style="medium"/>
      <top style="dotted"/>
      <bottom style="dotted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ck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 style="thick"/>
    </border>
    <border>
      <left style="dotted"/>
      <right style="dotted"/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dotted"/>
      <bottom>
        <color indexed="63"/>
      </bottom>
    </border>
    <border>
      <left style="thick"/>
      <right style="medium"/>
      <top style="dotted"/>
      <bottom style="medium"/>
    </border>
    <border>
      <left style="thick"/>
      <right style="medium"/>
      <top style="thick">
        <color indexed="8"/>
      </top>
      <bottom style="medium"/>
    </border>
    <border>
      <left style="thick"/>
      <right style="medium"/>
      <top style="thin"/>
      <bottom style="dotted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ck"/>
      <right style="medium"/>
      <top style="medium"/>
      <bottom style="dotted"/>
    </border>
    <border>
      <left style="medium"/>
      <right style="thick"/>
      <top>
        <color indexed="63"/>
      </top>
      <bottom style="dotted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ck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 style="thin"/>
    </border>
    <border>
      <left style="medium"/>
      <right/>
      <top style="medium"/>
      <bottom style="dotted"/>
    </border>
    <border>
      <left style="medium"/>
      <right style="thick"/>
      <top style="medium"/>
      <bottom style="dotted"/>
    </border>
    <border>
      <left style="thick"/>
      <right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thick"/>
      <top style="dotted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tted"/>
      <right style="thick"/>
      <top style="dotted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 horizontal="right"/>
    </xf>
    <xf numFmtId="0" fontId="8" fillId="33" borderId="23" xfId="0" applyFont="1" applyFill="1" applyBorder="1" applyAlignment="1">
      <alignment horizontal="right"/>
    </xf>
    <xf numFmtId="0" fontId="8" fillId="33" borderId="24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7" fillId="0" borderId="39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8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8" xfId="0" applyFont="1" applyBorder="1" applyAlignment="1">
      <alignment/>
    </xf>
    <xf numFmtId="0" fontId="7" fillId="0" borderId="47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8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7" fillId="0" borderId="55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7" fillId="0" borderId="54" xfId="0" applyFont="1" applyBorder="1" applyAlignment="1">
      <alignment horizontal="right"/>
    </xf>
    <xf numFmtId="0" fontId="8" fillId="0" borderId="5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8" fillId="0" borderId="57" xfId="0" applyFont="1" applyFill="1" applyBorder="1" applyAlignment="1">
      <alignment/>
    </xf>
    <xf numFmtId="0" fontId="3" fillId="0" borderId="57" xfId="0" applyFont="1" applyBorder="1" applyAlignment="1">
      <alignment/>
    </xf>
    <xf numFmtId="0" fontId="7" fillId="0" borderId="47" xfId="0" applyFont="1" applyFill="1" applyBorder="1" applyAlignment="1">
      <alignment horizontal="center"/>
    </xf>
    <xf numFmtId="0" fontId="10" fillId="0" borderId="58" xfId="0" applyFont="1" applyBorder="1" applyAlignment="1">
      <alignment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11" fillId="0" borderId="52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8" fillId="0" borderId="65" xfId="0" applyFont="1" applyBorder="1" applyAlignment="1">
      <alignment/>
    </xf>
    <xf numFmtId="0" fontId="8" fillId="0" borderId="52" xfId="0" applyFont="1" applyFill="1" applyBorder="1" applyAlignment="1">
      <alignment/>
    </xf>
    <xf numFmtId="0" fontId="11" fillId="0" borderId="6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43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0" fontId="10" fillId="0" borderId="71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right"/>
    </xf>
    <xf numFmtId="0" fontId="7" fillId="0" borderId="7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56" xfId="0" applyFont="1" applyFill="1" applyBorder="1" applyAlignment="1">
      <alignment/>
    </xf>
    <xf numFmtId="0" fontId="3" fillId="0" borderId="52" xfId="0" applyFont="1" applyBorder="1" applyAlignment="1">
      <alignment horizontal="left" indent="3"/>
    </xf>
    <xf numFmtId="0" fontId="3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4" xfId="0" applyFont="1" applyBorder="1" applyAlignment="1">
      <alignment/>
    </xf>
    <xf numFmtId="0" fontId="7" fillId="0" borderId="76" xfId="0" applyFont="1" applyBorder="1" applyAlignment="1">
      <alignment horizontal="right"/>
    </xf>
    <xf numFmtId="0" fontId="7" fillId="0" borderId="77" xfId="0" applyFont="1" applyBorder="1" applyAlignment="1">
      <alignment horizontal="right"/>
    </xf>
    <xf numFmtId="0" fontId="7" fillId="0" borderId="78" xfId="0" applyFont="1" applyBorder="1" applyAlignment="1">
      <alignment horizontal="right"/>
    </xf>
    <xf numFmtId="0" fontId="7" fillId="0" borderId="79" xfId="0" applyFont="1" applyBorder="1" applyAlignment="1">
      <alignment horizontal="right"/>
    </xf>
    <xf numFmtId="0" fontId="9" fillId="0" borderId="56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7" fillId="0" borderId="81" xfId="0" applyFont="1" applyBorder="1" applyAlignment="1">
      <alignment horizontal="right"/>
    </xf>
    <xf numFmtId="0" fontId="7" fillId="0" borderId="82" xfId="0" applyFont="1" applyBorder="1" applyAlignment="1">
      <alignment horizontal="right"/>
    </xf>
    <xf numFmtId="0" fontId="3" fillId="0" borderId="36" xfId="0" applyFont="1" applyFill="1" applyBorder="1" applyAlignment="1">
      <alignment horizontal="left" indent="3"/>
    </xf>
    <xf numFmtId="0" fontId="8" fillId="0" borderId="51" xfId="0" applyFont="1" applyFill="1" applyBorder="1" applyAlignment="1">
      <alignment/>
    </xf>
    <xf numFmtId="0" fontId="3" fillId="0" borderId="36" xfId="0" applyFont="1" applyBorder="1" applyAlignment="1">
      <alignment horizontal="left" indent="3"/>
    </xf>
    <xf numFmtId="0" fontId="10" fillId="0" borderId="8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8" fillId="0" borderId="84" xfId="0" applyFont="1" applyFill="1" applyBorder="1" applyAlignment="1">
      <alignment/>
    </xf>
    <xf numFmtId="0" fontId="9" fillId="0" borderId="51" xfId="0" applyFont="1" applyBorder="1" applyAlignment="1">
      <alignment horizontal="center"/>
    </xf>
    <xf numFmtId="0" fontId="7" fillId="0" borderId="80" xfId="0" applyFont="1" applyBorder="1" applyAlignment="1">
      <alignment horizontal="right"/>
    </xf>
    <xf numFmtId="0" fontId="8" fillId="33" borderId="13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8" fillId="33" borderId="73" xfId="0" applyFont="1" applyFill="1" applyBorder="1" applyAlignment="1">
      <alignment horizontal="center"/>
    </xf>
    <xf numFmtId="0" fontId="8" fillId="33" borderId="8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86" xfId="0" applyFont="1" applyBorder="1" applyAlignment="1">
      <alignment/>
    </xf>
    <xf numFmtId="0" fontId="10" fillId="0" borderId="87" xfId="0" applyFont="1" applyFill="1" applyBorder="1" applyAlignment="1">
      <alignment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10" fillId="0" borderId="91" xfId="0" applyFont="1" applyFill="1" applyBorder="1" applyAlignment="1">
      <alignment/>
    </xf>
    <xf numFmtId="0" fontId="8" fillId="33" borderId="9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93" xfId="0" applyFont="1" applyBorder="1" applyAlignment="1">
      <alignment/>
    </xf>
    <xf numFmtId="0" fontId="3" fillId="34" borderId="36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34" borderId="52" xfId="0" applyFont="1" applyFill="1" applyBorder="1" applyAlignment="1">
      <alignment/>
    </xf>
    <xf numFmtId="0" fontId="3" fillId="0" borderId="52" xfId="0" applyFont="1" applyBorder="1" applyAlignment="1">
      <alignment wrapText="1"/>
    </xf>
    <xf numFmtId="0" fontId="3" fillId="0" borderId="8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8" fillId="0" borderId="56" xfId="0" applyFont="1" applyBorder="1" applyAlignment="1">
      <alignment horizontal="center" wrapText="1"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/>
    </xf>
    <xf numFmtId="0" fontId="8" fillId="0" borderId="95" xfId="0" applyFont="1" applyBorder="1" applyAlignment="1">
      <alignment/>
    </xf>
    <xf numFmtId="0" fontId="11" fillId="0" borderId="45" xfId="0" applyFont="1" applyBorder="1" applyAlignment="1">
      <alignment wrapText="1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8" fillId="33" borderId="96" xfId="0" applyFont="1" applyFill="1" applyBorder="1" applyAlignment="1">
      <alignment/>
    </xf>
    <xf numFmtId="0" fontId="8" fillId="33" borderId="97" xfId="0" applyFont="1" applyFill="1" applyBorder="1" applyAlignment="1">
      <alignment/>
    </xf>
    <xf numFmtId="0" fontId="8" fillId="33" borderId="90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98" xfId="0" applyFont="1" applyFill="1" applyBorder="1" applyAlignment="1">
      <alignment/>
    </xf>
    <xf numFmtId="0" fontId="8" fillId="33" borderId="99" xfId="0" applyFont="1" applyFill="1" applyBorder="1" applyAlignment="1">
      <alignment horizontal="center"/>
    </xf>
    <xf numFmtId="0" fontId="8" fillId="33" borderId="100" xfId="0" applyFont="1" applyFill="1" applyBorder="1" applyAlignment="1">
      <alignment horizontal="center"/>
    </xf>
    <xf numFmtId="0" fontId="11" fillId="34" borderId="36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1" fillId="0" borderId="52" xfId="0" applyFont="1" applyBorder="1" applyAlignment="1">
      <alignment wrapText="1"/>
    </xf>
    <xf numFmtId="0" fontId="11" fillId="34" borderId="52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103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33" borderId="58" xfId="0" applyFont="1" applyFill="1" applyBorder="1" applyAlignment="1">
      <alignment/>
    </xf>
    <xf numFmtId="0" fontId="7" fillId="33" borderId="60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8" fillId="33" borderId="104" xfId="0" applyFont="1" applyFill="1" applyBorder="1" applyAlignment="1">
      <alignment horizontal="center"/>
    </xf>
    <xf numFmtId="0" fontId="8" fillId="33" borderId="105" xfId="0" applyFont="1" applyFill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52" xfId="0" applyFont="1" applyFill="1" applyBorder="1" applyAlignment="1">
      <alignment/>
    </xf>
    <xf numFmtId="0" fontId="8" fillId="33" borderId="86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87" xfId="0" applyFont="1" applyFill="1" applyBorder="1" applyAlignment="1">
      <alignment/>
    </xf>
    <xf numFmtId="0" fontId="8" fillId="33" borderId="106" xfId="0" applyFont="1" applyFill="1" applyBorder="1" applyAlignment="1">
      <alignment/>
    </xf>
    <xf numFmtId="0" fontId="10" fillId="33" borderId="107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9" xfId="0" applyFont="1" applyBorder="1" applyAlignment="1">
      <alignment/>
    </xf>
    <xf numFmtId="0" fontId="3" fillId="0" borderId="108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4" fillId="0" borderId="37" xfId="0" applyFont="1" applyBorder="1" applyAlignment="1">
      <alignment horizontal="right"/>
    </xf>
    <xf numFmtId="0" fontId="14" fillId="0" borderId="39" xfId="0" applyFont="1" applyBorder="1" applyAlignment="1">
      <alignment horizontal="right"/>
    </xf>
    <xf numFmtId="0" fontId="14" fillId="0" borderId="40" xfId="0" applyFont="1" applyBorder="1" applyAlignment="1">
      <alignment/>
    </xf>
    <xf numFmtId="0" fontId="14" fillId="0" borderId="39" xfId="0" applyFont="1" applyBorder="1" applyAlignment="1">
      <alignment/>
    </xf>
    <xf numFmtId="0" fontId="15" fillId="0" borderId="4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0" fontId="3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81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 horizontal="right"/>
    </xf>
    <xf numFmtId="0" fontId="7" fillId="0" borderId="76" xfId="0" applyFont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7" fillId="0" borderId="110" xfId="0" applyFont="1" applyBorder="1" applyAlignment="1">
      <alignment/>
    </xf>
    <xf numFmtId="0" fontId="3" fillId="0" borderId="110" xfId="0" applyFont="1" applyBorder="1" applyAlignment="1">
      <alignment/>
    </xf>
    <xf numFmtId="0" fontId="7" fillId="0" borderId="111" xfId="0" applyFont="1" applyBorder="1" applyAlignment="1">
      <alignment horizontal="right"/>
    </xf>
    <xf numFmtId="0" fontId="7" fillId="0" borderId="112" xfId="0" applyFont="1" applyBorder="1" applyAlignment="1">
      <alignment/>
    </xf>
    <xf numFmtId="0" fontId="3" fillId="0" borderId="113" xfId="0" applyFont="1" applyBorder="1" applyAlignment="1">
      <alignment/>
    </xf>
    <xf numFmtId="0" fontId="3" fillId="0" borderId="110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8" fillId="33" borderId="106" xfId="0" applyFont="1" applyFill="1" applyBorder="1" applyAlignment="1">
      <alignment horizontal="center"/>
    </xf>
    <xf numFmtId="0" fontId="9" fillId="33" borderId="106" xfId="0" applyFont="1" applyFill="1" applyBorder="1" applyAlignment="1">
      <alignment horizontal="center"/>
    </xf>
    <xf numFmtId="0" fontId="3" fillId="0" borderId="5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0" fillId="33" borderId="98" xfId="0" applyFont="1" applyFill="1" applyBorder="1" applyAlignment="1">
      <alignment/>
    </xf>
    <xf numFmtId="0" fontId="10" fillId="33" borderId="106" xfId="0" applyFont="1" applyFill="1" applyBorder="1" applyAlignment="1">
      <alignment/>
    </xf>
    <xf numFmtId="0" fontId="8" fillId="0" borderId="116" xfId="0" applyFont="1" applyBorder="1" applyAlignment="1">
      <alignment horizontal="center"/>
    </xf>
    <xf numFmtId="0" fontId="8" fillId="33" borderId="86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7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0" borderId="93" xfId="0" applyFont="1" applyFill="1" applyBorder="1" applyAlignment="1">
      <alignment/>
    </xf>
    <xf numFmtId="0" fontId="3" fillId="0" borderId="39" xfId="0" applyFont="1" applyFill="1" applyBorder="1" applyAlignment="1">
      <alignment horizontal="left" wrapText="1"/>
    </xf>
    <xf numFmtId="0" fontId="7" fillId="0" borderId="38" xfId="0" applyFont="1" applyFill="1" applyBorder="1" applyAlignment="1">
      <alignment/>
    </xf>
    <xf numFmtId="0" fontId="7" fillId="0" borderId="37" xfId="0" applyFont="1" applyFill="1" applyBorder="1" applyAlignment="1">
      <alignment horizontal="right"/>
    </xf>
    <xf numFmtId="0" fontId="7" fillId="0" borderId="39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8" fillId="0" borderId="117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88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7" fillId="0" borderId="1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33" borderId="86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8" fillId="33" borderId="72" xfId="0" applyFont="1" applyFill="1" applyBorder="1" applyAlignment="1">
      <alignment horizontal="right"/>
    </xf>
    <xf numFmtId="0" fontId="8" fillId="33" borderId="73" xfId="0" applyFont="1" applyFill="1" applyBorder="1" applyAlignment="1">
      <alignment horizontal="right"/>
    </xf>
    <xf numFmtId="0" fontId="3" fillId="0" borderId="9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93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9" fillId="0" borderId="120" xfId="0" applyFont="1" applyBorder="1" applyAlignment="1">
      <alignment horizontal="center"/>
    </xf>
    <xf numFmtId="0" fontId="3" fillId="0" borderId="103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103" xfId="0" applyFont="1" applyBorder="1" applyAlignment="1">
      <alignment horizontal="center"/>
    </xf>
    <xf numFmtId="0" fontId="3" fillId="0" borderId="12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76" xfId="0" applyFont="1" applyBorder="1" applyAlignment="1">
      <alignment/>
    </xf>
    <xf numFmtId="0" fontId="3" fillId="0" borderId="122" xfId="0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9" fillId="0" borderId="97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71" xfId="0" applyFont="1" applyFill="1" applyBorder="1" applyAlignment="1">
      <alignment/>
    </xf>
    <xf numFmtId="0" fontId="8" fillId="33" borderId="71" xfId="0" applyFont="1" applyFill="1" applyBorder="1" applyAlignment="1">
      <alignment/>
    </xf>
    <xf numFmtId="0" fontId="8" fillId="33" borderId="86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right"/>
    </xf>
    <xf numFmtId="0" fontId="10" fillId="33" borderId="14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72" xfId="0" applyFont="1" applyFill="1" applyBorder="1" applyAlignment="1">
      <alignment/>
    </xf>
    <xf numFmtId="0" fontId="8" fillId="33" borderId="72" xfId="0" applyFont="1" applyFill="1" applyBorder="1" applyAlignment="1">
      <alignment/>
    </xf>
    <xf numFmtId="0" fontId="10" fillId="33" borderId="73" xfId="0" applyFont="1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8" fillId="34" borderId="56" xfId="0" applyFont="1" applyFill="1" applyBorder="1" applyAlignment="1">
      <alignment/>
    </xf>
    <xf numFmtId="0" fontId="7" fillId="0" borderId="90" xfId="0" applyFont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110" xfId="0" applyFont="1" applyFill="1" applyBorder="1" applyAlignment="1">
      <alignment/>
    </xf>
    <xf numFmtId="0" fontId="7" fillId="0" borderId="111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8" fillId="33" borderId="123" xfId="0" applyFont="1" applyFill="1" applyBorder="1" applyAlignment="1">
      <alignment horizontal="center"/>
    </xf>
    <xf numFmtId="0" fontId="3" fillId="33" borderId="98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7" fillId="33" borderId="103" xfId="0" applyFont="1" applyFill="1" applyBorder="1" applyAlignment="1">
      <alignment horizontal="center"/>
    </xf>
    <xf numFmtId="0" fontId="7" fillId="33" borderId="93" xfId="0" applyFont="1" applyFill="1" applyBorder="1" applyAlignment="1">
      <alignment horizontal="center"/>
    </xf>
    <xf numFmtId="0" fontId="7" fillId="33" borderId="96" xfId="0" applyFont="1" applyFill="1" applyBorder="1" applyAlignment="1">
      <alignment horizontal="center"/>
    </xf>
    <xf numFmtId="0" fontId="3" fillId="33" borderId="124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33" borderId="125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2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33" borderId="83" xfId="0" applyFont="1" applyFill="1" applyBorder="1" applyAlignment="1">
      <alignment horizontal="center"/>
    </xf>
    <xf numFmtId="0" fontId="8" fillId="33" borderId="126" xfId="0" applyFont="1" applyFill="1" applyBorder="1" applyAlignment="1">
      <alignment horizontal="center"/>
    </xf>
    <xf numFmtId="0" fontId="7" fillId="33" borderId="127" xfId="0" applyFont="1" applyFill="1" applyBorder="1" applyAlignment="1">
      <alignment horizontal="center"/>
    </xf>
    <xf numFmtId="0" fontId="3" fillId="33" borderId="12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8" fillId="33" borderId="129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9" fillId="0" borderId="129" xfId="0" applyFont="1" applyFill="1" applyBorder="1" applyAlignment="1">
      <alignment horizontal="center"/>
    </xf>
    <xf numFmtId="0" fontId="9" fillId="33" borderId="92" xfId="0" applyFont="1" applyFill="1" applyBorder="1" applyAlignment="1">
      <alignment horizontal="center"/>
    </xf>
    <xf numFmtId="0" fontId="8" fillId="33" borderId="130" xfId="0" applyFont="1" applyFill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8" fillId="33" borderId="9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95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32" xfId="0" applyFont="1" applyFill="1" applyBorder="1" applyAlignment="1">
      <alignment wrapText="1"/>
    </xf>
    <xf numFmtId="0" fontId="3" fillId="0" borderId="133" xfId="0" applyFont="1" applyFill="1" applyBorder="1" applyAlignment="1">
      <alignment wrapText="1"/>
    </xf>
    <xf numFmtId="0" fontId="3" fillId="33" borderId="13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72" xfId="0" applyFont="1" applyBorder="1" applyAlignment="1">
      <alignment horizontal="right"/>
    </xf>
    <xf numFmtId="0" fontId="7" fillId="0" borderId="73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3" borderId="131" xfId="0" applyFont="1" applyFill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3" fillId="0" borderId="136" xfId="0" applyFont="1" applyFill="1" applyBorder="1" applyAlignment="1">
      <alignment horizontal="center"/>
    </xf>
    <xf numFmtId="0" fontId="3" fillId="0" borderId="137" xfId="0" applyFont="1" applyFill="1" applyBorder="1" applyAlignment="1">
      <alignment horizontal="center"/>
    </xf>
    <xf numFmtId="0" fontId="3" fillId="0" borderId="138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0" borderId="138" xfId="0" applyFont="1" applyBorder="1" applyAlignment="1">
      <alignment/>
    </xf>
    <xf numFmtId="0" fontId="3" fillId="0" borderId="136" xfId="0" applyFont="1" applyBorder="1" applyAlignment="1">
      <alignment/>
    </xf>
    <xf numFmtId="0" fontId="3" fillId="0" borderId="135" xfId="0" applyFont="1" applyBorder="1" applyAlignment="1">
      <alignment horizontal="right"/>
    </xf>
    <xf numFmtId="0" fontId="0" fillId="0" borderId="137" xfId="0" applyBorder="1" applyAlignment="1">
      <alignment/>
    </xf>
    <xf numFmtId="0" fontId="7" fillId="0" borderId="138" xfId="0" applyFont="1" applyBorder="1" applyAlignment="1">
      <alignment horizontal="right"/>
    </xf>
    <xf numFmtId="0" fontId="7" fillId="0" borderId="139" xfId="0" applyFont="1" applyBorder="1" applyAlignment="1">
      <alignment horizontal="right"/>
    </xf>
    <xf numFmtId="0" fontId="7" fillId="0" borderId="140" xfId="0" applyFont="1" applyBorder="1" applyAlignment="1">
      <alignment horizontal="right"/>
    </xf>
    <xf numFmtId="0" fontId="9" fillId="0" borderId="14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4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/>
    </xf>
    <xf numFmtId="0" fontId="8" fillId="0" borderId="143" xfId="0" applyFont="1" applyFill="1" applyBorder="1" applyAlignment="1">
      <alignment/>
    </xf>
    <xf numFmtId="0" fontId="3" fillId="0" borderId="144" xfId="0" applyFont="1" applyFill="1" applyBorder="1" applyAlignment="1">
      <alignment wrapText="1"/>
    </xf>
    <xf numFmtId="0" fontId="8" fillId="0" borderId="13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" fillId="0" borderId="138" xfId="0" applyFont="1" applyFill="1" applyBorder="1" applyAlignment="1">
      <alignment horizontal="center"/>
    </xf>
    <xf numFmtId="0" fontId="3" fillId="0" borderId="136" xfId="0" applyFont="1" applyFill="1" applyBorder="1" applyAlignment="1">
      <alignment horizontal="center"/>
    </xf>
    <xf numFmtId="0" fontId="3" fillId="0" borderId="139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7" fillId="0" borderId="136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right"/>
    </xf>
    <xf numFmtId="0" fontId="7" fillId="0" borderId="138" xfId="0" applyFont="1" applyFill="1" applyBorder="1" applyAlignment="1">
      <alignment/>
    </xf>
    <xf numFmtId="0" fontId="7" fillId="0" borderId="136" xfId="0" applyFont="1" applyFill="1" applyBorder="1" applyAlignment="1">
      <alignment/>
    </xf>
    <xf numFmtId="0" fontId="7" fillId="0" borderId="145" xfId="0" applyFont="1" applyFill="1" applyBorder="1" applyAlignment="1">
      <alignment horizontal="right"/>
    </xf>
    <xf numFmtId="0" fontId="7" fillId="0" borderId="146" xfId="0" applyFont="1" applyFill="1" applyBorder="1" applyAlignment="1">
      <alignment horizontal="right"/>
    </xf>
    <xf numFmtId="0" fontId="7" fillId="0" borderId="140" xfId="0" applyFont="1" applyFill="1" applyBorder="1" applyAlignment="1">
      <alignment horizontal="right"/>
    </xf>
    <xf numFmtId="0" fontId="9" fillId="0" borderId="13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57" xfId="0" applyFont="1" applyFill="1" applyBorder="1" applyAlignment="1">
      <alignment/>
    </xf>
    <xf numFmtId="0" fontId="8" fillId="0" borderId="147" xfId="0" applyFont="1" applyFill="1" applyBorder="1" applyAlignment="1">
      <alignment/>
    </xf>
    <xf numFmtId="0" fontId="3" fillId="0" borderId="90" xfId="0" applyFont="1" applyFill="1" applyBorder="1" applyAlignment="1">
      <alignment wrapText="1"/>
    </xf>
    <xf numFmtId="0" fontId="8" fillId="0" borderId="96" xfId="0" applyFont="1" applyFill="1" applyBorder="1" applyAlignment="1">
      <alignment horizontal="right"/>
    </xf>
    <xf numFmtId="0" fontId="8" fillId="0" borderId="148" xfId="0" applyFont="1" applyFill="1" applyBorder="1" applyAlignment="1">
      <alignment horizontal="right"/>
    </xf>
    <xf numFmtId="0" fontId="3" fillId="0" borderId="89" xfId="0" applyFont="1" applyFill="1" applyBorder="1" applyAlignment="1">
      <alignment horizontal="center"/>
    </xf>
    <xf numFmtId="0" fontId="3" fillId="0" borderId="149" xfId="0" applyFont="1" applyFill="1" applyBorder="1" applyAlignment="1">
      <alignment horizontal="center"/>
    </xf>
    <xf numFmtId="0" fontId="3" fillId="0" borderId="150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14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149" xfId="0" applyFont="1" applyFill="1" applyBorder="1" applyAlignment="1">
      <alignment horizontal="right"/>
    </xf>
    <xf numFmtId="0" fontId="7" fillId="0" borderId="89" xfId="0" applyFont="1" applyFill="1" applyBorder="1" applyAlignment="1">
      <alignment/>
    </xf>
    <xf numFmtId="0" fontId="7" fillId="0" borderId="9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151" xfId="0" applyFont="1" applyFill="1" applyBorder="1" applyAlignment="1">
      <alignment horizontal="right"/>
    </xf>
    <xf numFmtId="0" fontId="7" fillId="0" borderId="119" xfId="0" applyFont="1" applyFill="1" applyBorder="1" applyAlignment="1">
      <alignment horizontal="right"/>
    </xf>
    <xf numFmtId="0" fontId="9" fillId="0" borderId="97" xfId="0" applyFont="1" applyFill="1" applyBorder="1" applyAlignment="1">
      <alignment horizontal="center"/>
    </xf>
    <xf numFmtId="0" fontId="0" fillId="0" borderId="97" xfId="0" applyFont="1" applyBorder="1" applyAlignment="1">
      <alignment/>
    </xf>
    <xf numFmtId="0" fontId="0" fillId="0" borderId="84" xfId="0" applyFont="1" applyBorder="1" applyAlignment="1">
      <alignment/>
    </xf>
    <xf numFmtId="0" fontId="8" fillId="0" borderId="106" xfId="0" applyFont="1" applyBorder="1" applyAlignment="1">
      <alignment/>
    </xf>
    <xf numFmtId="0" fontId="8" fillId="0" borderId="43" xfId="0" applyFont="1" applyBorder="1" applyAlignment="1">
      <alignment/>
    </xf>
    <xf numFmtId="0" fontId="10" fillId="0" borderId="64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25" xfId="0" applyFont="1" applyFill="1" applyBorder="1" applyAlignment="1">
      <alignment/>
    </xf>
    <xf numFmtId="0" fontId="3" fillId="0" borderId="142" xfId="0" applyFont="1" applyBorder="1" applyAlignment="1">
      <alignment horizontal="center" vertical="center"/>
    </xf>
    <xf numFmtId="0" fontId="3" fillId="0" borderId="152" xfId="0" applyFont="1" applyBorder="1" applyAlignment="1">
      <alignment/>
    </xf>
    <xf numFmtId="0" fontId="3" fillId="0" borderId="153" xfId="0" applyFont="1" applyBorder="1" applyAlignment="1">
      <alignment/>
    </xf>
    <xf numFmtId="0" fontId="3" fillId="0" borderId="153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142" xfId="0" applyFont="1" applyFill="1" applyBorder="1" applyAlignment="1">
      <alignment wrapText="1"/>
    </xf>
    <xf numFmtId="0" fontId="10" fillId="0" borderId="142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left" indent="3"/>
    </xf>
    <xf numFmtId="0" fontId="7" fillId="0" borderId="142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left" wrapText="1" indent="3"/>
    </xf>
    <xf numFmtId="0" fontId="8" fillId="0" borderId="15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9" fillId="0" borderId="154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/>
    </xf>
    <xf numFmtId="0" fontId="8" fillId="0" borderId="1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33" borderId="156" xfId="0" applyFont="1" applyFill="1" applyBorder="1" applyAlignment="1">
      <alignment horizontal="left"/>
    </xf>
    <xf numFmtId="0" fontId="8" fillId="33" borderId="62" xfId="0" applyFont="1" applyFill="1" applyBorder="1" applyAlignment="1">
      <alignment horizontal="left"/>
    </xf>
    <xf numFmtId="0" fontId="3" fillId="0" borderId="157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7" xfId="0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3" fillId="0" borderId="142" xfId="0" applyFont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6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64" xfId="0" applyFont="1" applyBorder="1" applyAlignment="1">
      <alignment horizontal="center"/>
    </xf>
    <xf numFmtId="0" fontId="7" fillId="0" borderId="16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33" borderId="166" xfId="0" applyFont="1" applyFill="1" applyBorder="1" applyAlignment="1">
      <alignment horizontal="left"/>
    </xf>
    <xf numFmtId="0" fontId="8" fillId="33" borderId="167" xfId="0" applyFont="1" applyFill="1" applyBorder="1" applyAlignment="1">
      <alignment horizontal="left"/>
    </xf>
    <xf numFmtId="0" fontId="10" fillId="33" borderId="107" xfId="0" applyFont="1" applyFill="1" applyBorder="1" applyAlignment="1">
      <alignment horizontal="left"/>
    </xf>
    <xf numFmtId="0" fontId="10" fillId="33" borderId="100" xfId="0" applyFont="1" applyFill="1" applyBorder="1" applyAlignment="1">
      <alignment horizontal="left"/>
    </xf>
    <xf numFmtId="0" fontId="10" fillId="33" borderId="156" xfId="0" applyFont="1" applyFill="1" applyBorder="1" applyAlignment="1">
      <alignment horizontal="left"/>
    </xf>
    <xf numFmtId="0" fontId="10" fillId="33" borderId="6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8" fillId="33" borderId="107" xfId="0" applyFont="1" applyFill="1" applyBorder="1" applyAlignment="1">
      <alignment horizontal="left"/>
    </xf>
    <xf numFmtId="0" fontId="8" fillId="33" borderId="126" xfId="0" applyFont="1" applyFill="1" applyBorder="1" applyAlignment="1">
      <alignment horizontal="left"/>
    </xf>
    <xf numFmtId="0" fontId="8" fillId="33" borderId="71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0" borderId="4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6"/>
  <sheetViews>
    <sheetView tabSelected="1" zoomScale="90" zoomScaleNormal="90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O80" sqref="O80"/>
    </sheetView>
  </sheetViews>
  <sheetFormatPr defaultColWidth="9.140625" defaultRowHeight="12.75"/>
  <cols>
    <col min="1" max="1" width="3.7109375" style="0" bestFit="1" customWidth="1"/>
    <col min="2" max="2" width="12.8515625" style="0" customWidth="1"/>
    <col min="3" max="3" width="34.140625" style="0" bestFit="1" customWidth="1"/>
    <col min="4" max="4" width="4.421875" style="366" customWidth="1"/>
    <col min="5" max="5" width="4.00390625" style="366" customWidth="1"/>
    <col min="6" max="6" width="4.28125" style="0" customWidth="1"/>
    <col min="7" max="7" width="3.00390625" style="0" customWidth="1"/>
    <col min="8" max="8" width="3.140625" style="0" bestFit="1" customWidth="1"/>
    <col min="9" max="9" width="2.7109375" style="0" bestFit="1" customWidth="1"/>
    <col min="10" max="10" width="2.7109375" style="0" customWidth="1"/>
    <col min="11" max="11" width="3.8515625" style="0" bestFit="1" customWidth="1"/>
    <col min="12" max="12" width="3.00390625" style="0" customWidth="1"/>
    <col min="13" max="13" width="2.7109375" style="0" bestFit="1" customWidth="1"/>
    <col min="14" max="14" width="2.7109375" style="0" customWidth="1"/>
    <col min="15" max="15" width="3.57421875" style="0" bestFit="1" customWidth="1"/>
    <col min="16" max="16" width="3.8515625" style="0" bestFit="1" customWidth="1"/>
    <col min="17" max="17" width="3.00390625" style="0" customWidth="1"/>
    <col min="18" max="19" width="2.7109375" style="0" bestFit="1" customWidth="1"/>
    <col min="20" max="21" width="3.57421875" style="0" bestFit="1" customWidth="1"/>
    <col min="22" max="22" width="2.7109375" style="0" customWidth="1"/>
    <col min="23" max="24" width="2.7109375" style="0" bestFit="1" customWidth="1"/>
    <col min="25" max="25" width="3.00390625" style="0" customWidth="1"/>
    <col min="26" max="26" width="3.28125" style="0" customWidth="1"/>
    <col min="27" max="27" width="2.7109375" style="0" customWidth="1"/>
    <col min="28" max="28" width="3.140625" style="0" bestFit="1" customWidth="1"/>
    <col min="29" max="30" width="2.7109375" style="0" customWidth="1"/>
    <col min="31" max="31" width="3.421875" style="0" customWidth="1"/>
    <col min="32" max="32" width="2.7109375" style="0" customWidth="1"/>
    <col min="33" max="33" width="3.00390625" style="0" bestFit="1" customWidth="1"/>
    <col min="34" max="34" width="3.140625" style="0" customWidth="1"/>
    <col min="35" max="35" width="3.57421875" style="0" bestFit="1" customWidth="1"/>
    <col min="36" max="36" width="3.28125" style="0" customWidth="1"/>
    <col min="37" max="37" width="3.7109375" style="0" customWidth="1"/>
    <col min="38" max="38" width="3.421875" style="0" bestFit="1" customWidth="1"/>
    <col min="39" max="39" width="2.7109375" style="0" customWidth="1"/>
    <col min="40" max="40" width="2.8515625" style="0" customWidth="1"/>
    <col min="41" max="41" width="4.8515625" style="343" customWidth="1"/>
    <col min="42" max="42" width="28.140625" style="343" bestFit="1" customWidth="1"/>
  </cols>
  <sheetData>
    <row r="1" spans="1:42" ht="18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</row>
    <row r="2" spans="1:42" ht="15.75">
      <c r="A2" s="489" t="s">
        <v>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</row>
    <row r="3" spans="1:42" ht="16.5" customHeight="1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517" t="s">
        <v>2</v>
      </c>
      <c r="Q3" s="517"/>
      <c r="R3" s="517"/>
      <c r="S3" s="517"/>
      <c r="T3" s="517"/>
      <c r="U3" s="517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</row>
    <row r="4" spans="1:42" ht="13.5" thickBot="1">
      <c r="A4" s="522" t="s">
        <v>245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</row>
    <row r="5" spans="1:42" ht="12.75" customHeight="1" thickBot="1">
      <c r="A5" s="492"/>
      <c r="B5" s="495" t="s">
        <v>3</v>
      </c>
      <c r="C5" s="506" t="s">
        <v>4</v>
      </c>
      <c r="D5" s="518" t="s">
        <v>5</v>
      </c>
      <c r="E5" s="519"/>
      <c r="F5" s="509" t="s">
        <v>6</v>
      </c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481"/>
      <c r="AP5" s="490" t="s">
        <v>7</v>
      </c>
    </row>
    <row r="6" spans="1:42" ht="13.5" thickBot="1">
      <c r="A6" s="493"/>
      <c r="B6" s="496"/>
      <c r="C6" s="507"/>
      <c r="D6" s="486" t="s">
        <v>8</v>
      </c>
      <c r="E6" s="520" t="s">
        <v>9</v>
      </c>
      <c r="F6" s="2"/>
      <c r="G6" s="3"/>
      <c r="H6" s="4" t="s">
        <v>10</v>
      </c>
      <c r="I6" s="5"/>
      <c r="J6" s="6"/>
      <c r="K6" s="7"/>
      <c r="L6" s="7"/>
      <c r="M6" s="8" t="s">
        <v>11</v>
      </c>
      <c r="N6" s="9"/>
      <c r="O6" s="10"/>
      <c r="P6" s="2"/>
      <c r="Q6" s="3"/>
      <c r="R6" s="4" t="s">
        <v>12</v>
      </c>
      <c r="S6" s="5"/>
      <c r="T6" s="6"/>
      <c r="U6" s="7"/>
      <c r="V6" s="7"/>
      <c r="W6" s="8" t="s">
        <v>13</v>
      </c>
      <c r="X6" s="9"/>
      <c r="Y6" s="10"/>
      <c r="Z6" s="2"/>
      <c r="AA6" s="3"/>
      <c r="AB6" s="4" t="s">
        <v>14</v>
      </c>
      <c r="AC6" s="5"/>
      <c r="AD6" s="6"/>
      <c r="AE6" s="7"/>
      <c r="AF6" s="7"/>
      <c r="AG6" s="8" t="s">
        <v>15</v>
      </c>
      <c r="AH6" s="9"/>
      <c r="AI6" s="10"/>
      <c r="AJ6" s="11"/>
      <c r="AK6" s="12"/>
      <c r="AL6" s="13" t="s">
        <v>16</v>
      </c>
      <c r="AM6" s="12"/>
      <c r="AN6" s="14"/>
      <c r="AO6" s="482"/>
      <c r="AP6" s="491"/>
    </row>
    <row r="7" spans="1:42" ht="13.5" thickBot="1">
      <c r="A7" s="494"/>
      <c r="B7" s="497"/>
      <c r="C7" s="508"/>
      <c r="D7" s="487"/>
      <c r="E7" s="521"/>
      <c r="F7" s="16" t="s">
        <v>17</v>
      </c>
      <c r="G7" s="17" t="s">
        <v>18</v>
      </c>
      <c r="H7" s="18" t="s">
        <v>19</v>
      </c>
      <c r="I7" s="18" t="s">
        <v>20</v>
      </c>
      <c r="J7" s="19" t="s">
        <v>21</v>
      </c>
      <c r="K7" s="17" t="s">
        <v>17</v>
      </c>
      <c r="L7" s="17" t="s">
        <v>18</v>
      </c>
      <c r="M7" s="18" t="s">
        <v>19</v>
      </c>
      <c r="N7" s="18" t="s">
        <v>20</v>
      </c>
      <c r="O7" s="1" t="s">
        <v>21</v>
      </c>
      <c r="P7" s="16" t="s">
        <v>17</v>
      </c>
      <c r="Q7" s="17" t="s">
        <v>18</v>
      </c>
      <c r="R7" s="18" t="s">
        <v>19</v>
      </c>
      <c r="S7" s="18" t="s">
        <v>20</v>
      </c>
      <c r="T7" s="19" t="s">
        <v>21</v>
      </c>
      <c r="U7" s="17" t="s">
        <v>17</v>
      </c>
      <c r="V7" s="17" t="s">
        <v>18</v>
      </c>
      <c r="W7" s="18" t="s">
        <v>19</v>
      </c>
      <c r="X7" s="18" t="s">
        <v>20</v>
      </c>
      <c r="Y7" s="1" t="s">
        <v>21</v>
      </c>
      <c r="Z7" s="16" t="s">
        <v>17</v>
      </c>
      <c r="AA7" s="17" t="s">
        <v>18</v>
      </c>
      <c r="AB7" s="18" t="s">
        <v>19</v>
      </c>
      <c r="AC7" s="18" t="s">
        <v>20</v>
      </c>
      <c r="AD7" s="19" t="s">
        <v>21</v>
      </c>
      <c r="AE7" s="17" t="s">
        <v>17</v>
      </c>
      <c r="AF7" s="17" t="s">
        <v>18</v>
      </c>
      <c r="AG7" s="18" t="s">
        <v>19</v>
      </c>
      <c r="AH7" s="18" t="s">
        <v>20</v>
      </c>
      <c r="AI7" s="1" t="s">
        <v>21</v>
      </c>
      <c r="AJ7" s="20" t="s">
        <v>17</v>
      </c>
      <c r="AK7" s="21" t="s">
        <v>18</v>
      </c>
      <c r="AL7" s="22" t="s">
        <v>19</v>
      </c>
      <c r="AM7" s="22" t="s">
        <v>20</v>
      </c>
      <c r="AN7" s="23" t="s">
        <v>21</v>
      </c>
      <c r="AO7" s="483"/>
      <c r="AP7" s="491"/>
    </row>
    <row r="8" spans="1:42" ht="14.25" thickBot="1" thickTop="1">
      <c r="A8" s="229" t="s">
        <v>22</v>
      </c>
      <c r="B8" s="511" t="s">
        <v>23</v>
      </c>
      <c r="C8" s="512"/>
      <c r="D8" s="352">
        <f>D9+D15+D21+D26</f>
        <v>195</v>
      </c>
      <c r="E8" s="352">
        <f>E9+E15+E21+E26</f>
        <v>51</v>
      </c>
      <c r="F8" s="25">
        <f>F9+F15+F21+F26</f>
        <v>70</v>
      </c>
      <c r="G8" s="26">
        <f>G9+G15+G21+G26</f>
        <v>0</v>
      </c>
      <c r="H8" s="26">
        <f>H9+H15+H21+H26</f>
        <v>10</v>
      </c>
      <c r="I8" s="26"/>
      <c r="J8" s="26">
        <f>J9+J15+J21+J26</f>
        <v>20</v>
      </c>
      <c r="K8" s="26">
        <f>K9+K15+K21+K26</f>
        <v>60</v>
      </c>
      <c r="L8" s="26">
        <f>L9+L15+L21+L26</f>
        <v>0</v>
      </c>
      <c r="M8" s="26">
        <f>M9+M15+M21+M26</f>
        <v>0</v>
      </c>
      <c r="N8" s="26"/>
      <c r="O8" s="26">
        <f>O9+O15+O21+O26</f>
        <v>15</v>
      </c>
      <c r="P8" s="26">
        <f>P9+P15+P21+P26</f>
        <v>35</v>
      </c>
      <c r="Q8" s="26">
        <f>Q9+Q15+Q21+Q26</f>
        <v>0</v>
      </c>
      <c r="R8" s="26">
        <f>R9+R15+R21+R26</f>
        <v>0</v>
      </c>
      <c r="S8" s="26"/>
      <c r="T8" s="26">
        <f>T9+T15+T21+T26</f>
        <v>10</v>
      </c>
      <c r="U8" s="26">
        <f>U9+U15+U21+U26</f>
        <v>20</v>
      </c>
      <c r="V8" s="26">
        <f>V9+V15+V21+V26</f>
        <v>0</v>
      </c>
      <c r="W8" s="26">
        <f>W9+W15+W21+W26</f>
        <v>0</v>
      </c>
      <c r="X8" s="26"/>
      <c r="Y8" s="26">
        <f>Y9+Y15+Y21+Y26</f>
        <v>6</v>
      </c>
      <c r="Z8" s="26">
        <f>Z9+Z15+Z21+Z26</f>
        <v>0</v>
      </c>
      <c r="AA8" s="26">
        <f>AA9+AA15+AA21+AA26</f>
        <v>0</v>
      </c>
      <c r="AB8" s="26">
        <f>AB9+AB15+AB21+AB26</f>
        <v>0</v>
      </c>
      <c r="AC8" s="26"/>
      <c r="AD8" s="26">
        <f>AD9+AD15+AD21+AD26</f>
        <v>0</v>
      </c>
      <c r="AE8" s="26">
        <f>AE9+AE15+AE21+AE26</f>
        <v>0</v>
      </c>
      <c r="AF8" s="26">
        <f>AF9+AF15+AF21+AF26</f>
        <v>0</v>
      </c>
      <c r="AG8" s="26">
        <f>AG9+AG15+AG21+AG26</f>
        <v>0</v>
      </c>
      <c r="AH8" s="26"/>
      <c r="AI8" s="26">
        <f>AI9+AI15+AI21+AI26</f>
        <v>0</v>
      </c>
      <c r="AJ8" s="26">
        <f>AJ9+AJ15+AJ21+AJ26</f>
        <v>0</v>
      </c>
      <c r="AK8" s="26">
        <f>AK9+AK15+AK21+AK26</f>
        <v>0</v>
      </c>
      <c r="AL8" s="26">
        <f>AL9+AL15+AL21+AL26</f>
        <v>0</v>
      </c>
      <c r="AM8" s="26"/>
      <c r="AN8" s="27">
        <f>AN9+AN15+AN21+AN26</f>
        <v>0</v>
      </c>
      <c r="AO8" s="28"/>
      <c r="AP8" s="29"/>
    </row>
    <row r="9" spans="1:42" ht="12.75">
      <c r="A9" s="459"/>
      <c r="B9" s="513" t="s">
        <v>24</v>
      </c>
      <c r="C9" s="514"/>
      <c r="D9" s="353">
        <f aca="true" t="shared" si="0" ref="D9:AN9">SUM(D10:D14)</f>
        <v>80</v>
      </c>
      <c r="E9" s="367">
        <f>SUM(E10:E14)</f>
        <v>21</v>
      </c>
      <c r="F9" s="30">
        <f t="shared" si="0"/>
        <v>30</v>
      </c>
      <c r="G9" s="31">
        <f t="shared" si="0"/>
        <v>0</v>
      </c>
      <c r="H9" s="31">
        <f t="shared" si="0"/>
        <v>10</v>
      </c>
      <c r="I9" s="31">
        <f t="shared" si="0"/>
        <v>0</v>
      </c>
      <c r="J9" s="32">
        <f t="shared" si="0"/>
        <v>10</v>
      </c>
      <c r="K9" s="30">
        <f t="shared" si="0"/>
        <v>30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4">
        <f t="shared" si="0"/>
        <v>8</v>
      </c>
      <c r="P9" s="32">
        <f>SUM(P10:P14)</f>
        <v>10</v>
      </c>
      <c r="Q9" s="32">
        <f>SUM(Q10:Q14)</f>
        <v>0</v>
      </c>
      <c r="R9" s="32">
        <f>SUM(R10:R14)</f>
        <v>0</v>
      </c>
      <c r="S9" s="32">
        <f>SUM(S10:S14)</f>
        <v>0</v>
      </c>
      <c r="T9" s="32">
        <f>SUM(T10:T14)</f>
        <v>3</v>
      </c>
      <c r="U9" s="30">
        <f t="shared" si="0"/>
        <v>0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4">
        <f t="shared" si="0"/>
        <v>0</v>
      </c>
      <c r="Z9" s="35">
        <f t="shared" si="0"/>
        <v>0</v>
      </c>
      <c r="AA9" s="31">
        <f t="shared" si="0"/>
        <v>0</v>
      </c>
      <c r="AB9" s="31">
        <f t="shared" si="0"/>
        <v>0</v>
      </c>
      <c r="AC9" s="31">
        <f t="shared" si="0"/>
        <v>0</v>
      </c>
      <c r="AD9" s="32">
        <f t="shared" si="0"/>
        <v>0</v>
      </c>
      <c r="AE9" s="30">
        <f t="shared" si="0"/>
        <v>0</v>
      </c>
      <c r="AF9" s="33">
        <f t="shared" si="0"/>
        <v>0</v>
      </c>
      <c r="AG9" s="33">
        <f t="shared" si="0"/>
        <v>0</v>
      </c>
      <c r="AH9" s="33">
        <f t="shared" si="0"/>
        <v>0</v>
      </c>
      <c r="AI9" s="36">
        <f t="shared" si="0"/>
        <v>0</v>
      </c>
      <c r="AJ9" s="37">
        <f t="shared" si="0"/>
        <v>0</v>
      </c>
      <c r="AK9" s="36">
        <f t="shared" si="0"/>
        <v>0</v>
      </c>
      <c r="AL9" s="36">
        <f t="shared" si="0"/>
        <v>0</v>
      </c>
      <c r="AM9" s="36">
        <f t="shared" si="0"/>
        <v>0</v>
      </c>
      <c r="AN9" s="34">
        <f t="shared" si="0"/>
        <v>0</v>
      </c>
      <c r="AO9" s="38"/>
      <c r="AP9" s="39"/>
    </row>
    <row r="10" spans="1:42" ht="12.75">
      <c r="A10" s="460" t="s">
        <v>10</v>
      </c>
      <c r="B10" s="41" t="s">
        <v>25</v>
      </c>
      <c r="C10" s="42" t="s">
        <v>26</v>
      </c>
      <c r="D10" s="354">
        <f>F10+G10+H10+K10+L10+M10+P10+Q10+R10+U10+V10+W10+Z10+AA10+AB10+AE10+AF10+AG10</f>
        <v>20</v>
      </c>
      <c r="E10" s="368">
        <f>J10+O10+T10+Y10+AD10+AI10</f>
        <v>5</v>
      </c>
      <c r="F10" s="44">
        <v>20</v>
      </c>
      <c r="G10" s="44">
        <v>0</v>
      </c>
      <c r="H10" s="44">
        <v>0</v>
      </c>
      <c r="I10" s="44" t="s">
        <v>27</v>
      </c>
      <c r="J10" s="45">
        <v>5</v>
      </c>
      <c r="K10" s="44"/>
      <c r="L10" s="44"/>
      <c r="M10" s="44"/>
      <c r="N10" s="44"/>
      <c r="O10" s="46"/>
      <c r="P10" s="47"/>
      <c r="Q10" s="44"/>
      <c r="R10" s="44"/>
      <c r="S10" s="44"/>
      <c r="T10" s="45"/>
      <c r="U10" s="48"/>
      <c r="V10" s="48"/>
      <c r="W10" s="48"/>
      <c r="X10" s="48"/>
      <c r="Y10" s="49"/>
      <c r="Z10" s="50"/>
      <c r="AA10" s="48"/>
      <c r="AB10" s="48"/>
      <c r="AC10" s="48"/>
      <c r="AD10" s="51"/>
      <c r="AE10" s="48"/>
      <c r="AF10" s="48"/>
      <c r="AG10" s="48"/>
      <c r="AH10" s="48"/>
      <c r="AI10" s="49"/>
      <c r="AJ10" s="52"/>
      <c r="AK10" s="53"/>
      <c r="AL10" s="53"/>
      <c r="AM10" s="53"/>
      <c r="AN10" s="54"/>
      <c r="AO10" s="55"/>
      <c r="AP10" s="56"/>
    </row>
    <row r="11" spans="1:42" ht="12.75">
      <c r="A11" s="460" t="s">
        <v>11</v>
      </c>
      <c r="B11" s="41" t="s">
        <v>28</v>
      </c>
      <c r="C11" s="42" t="s">
        <v>29</v>
      </c>
      <c r="D11" s="355">
        <f>F11+G11+H11+K11+L11+M11+P11+Q11+R11+U11+V11+W11+Z11+AA11+AB11+AE11+AF11+AG11</f>
        <v>20</v>
      </c>
      <c r="E11" s="368">
        <f>J11+O11+T11+Y11+AD11+AI11</f>
        <v>5</v>
      </c>
      <c r="F11" s="44"/>
      <c r="G11" s="44"/>
      <c r="H11" s="44"/>
      <c r="I11" s="44"/>
      <c r="J11" s="45"/>
      <c r="K11" s="44">
        <v>20</v>
      </c>
      <c r="L11" s="44">
        <v>0</v>
      </c>
      <c r="M11" s="44">
        <v>0</v>
      </c>
      <c r="N11" s="44" t="s">
        <v>27</v>
      </c>
      <c r="O11" s="46">
        <v>5</v>
      </c>
      <c r="P11" s="47"/>
      <c r="Q11" s="44"/>
      <c r="R11" s="44"/>
      <c r="S11" s="44"/>
      <c r="T11" s="45"/>
      <c r="U11" s="48"/>
      <c r="V11" s="48"/>
      <c r="W11" s="48"/>
      <c r="X11" s="48"/>
      <c r="Y11" s="49"/>
      <c r="Z11" s="50"/>
      <c r="AA11" s="48"/>
      <c r="AB11" s="48"/>
      <c r="AC11" s="48"/>
      <c r="AD11" s="51"/>
      <c r="AE11" s="48"/>
      <c r="AF11" s="48"/>
      <c r="AG11" s="48"/>
      <c r="AH11" s="48"/>
      <c r="AI11" s="49"/>
      <c r="AJ11" s="52"/>
      <c r="AK11" s="53"/>
      <c r="AL11" s="53"/>
      <c r="AM11" s="53"/>
      <c r="AN11" s="54"/>
      <c r="AO11" s="55" t="s">
        <v>10</v>
      </c>
      <c r="AP11" s="55" t="s">
        <v>26</v>
      </c>
    </row>
    <row r="12" spans="1:42" ht="12.75">
      <c r="A12" s="460" t="s">
        <v>12</v>
      </c>
      <c r="B12" s="41" t="s">
        <v>30</v>
      </c>
      <c r="C12" s="57" t="s">
        <v>31</v>
      </c>
      <c r="D12" s="355">
        <f>F12+G12+H12+K12+L12+M12+P12+Q12+R12+U12+V12+W12+Z12+AA12+AB12+AE12+AF12+AG12</f>
        <v>10</v>
      </c>
      <c r="E12" s="368">
        <f>J12+O12+T12+Y12+AD12+AI12</f>
        <v>3</v>
      </c>
      <c r="F12" s="58"/>
      <c r="G12" s="58"/>
      <c r="H12" s="58"/>
      <c r="I12" s="58"/>
      <c r="J12" s="59"/>
      <c r="K12" s="58">
        <v>10</v>
      </c>
      <c r="L12" s="58">
        <v>0</v>
      </c>
      <c r="M12" s="58">
        <v>0</v>
      </c>
      <c r="N12" s="58" t="s">
        <v>237</v>
      </c>
      <c r="O12" s="60">
        <v>3</v>
      </c>
      <c r="P12" s="61"/>
      <c r="Q12" s="58"/>
      <c r="R12" s="58"/>
      <c r="S12" s="58"/>
      <c r="T12" s="59"/>
      <c r="U12" s="62"/>
      <c r="V12" s="62"/>
      <c r="W12" s="62"/>
      <c r="X12" s="62"/>
      <c r="Y12" s="10"/>
      <c r="Z12" s="63"/>
      <c r="AA12" s="62"/>
      <c r="AB12" s="62"/>
      <c r="AC12" s="62"/>
      <c r="AD12" s="64"/>
      <c r="AE12" s="62"/>
      <c r="AF12" s="62"/>
      <c r="AG12" s="62"/>
      <c r="AH12" s="62"/>
      <c r="AI12" s="10"/>
      <c r="AJ12" s="65"/>
      <c r="AK12" s="66"/>
      <c r="AL12" s="66"/>
      <c r="AM12" s="66"/>
      <c r="AN12" s="67"/>
      <c r="AO12" s="15"/>
      <c r="AP12" s="68"/>
    </row>
    <row r="13" spans="1:54" s="80" customFormat="1" ht="12.75">
      <c r="A13" s="460" t="s">
        <v>13</v>
      </c>
      <c r="B13" s="41" t="s">
        <v>32</v>
      </c>
      <c r="C13" s="69" t="s">
        <v>33</v>
      </c>
      <c r="D13" s="355">
        <f>F13+G13+H13+K13+L13+M13+P13+Q13+R13+U13+V13+W13+Z13+AA13+AB13+AE13+AF13+AG13</f>
        <v>10</v>
      </c>
      <c r="E13" s="368">
        <f>J13+O13+T13+Y13+AD13+AI13</f>
        <v>3</v>
      </c>
      <c r="F13" s="70"/>
      <c r="G13" s="71"/>
      <c r="H13" s="71"/>
      <c r="I13" s="71"/>
      <c r="J13" s="72"/>
      <c r="K13" s="70"/>
      <c r="L13" s="71"/>
      <c r="M13" s="71"/>
      <c r="N13" s="71"/>
      <c r="O13" s="72"/>
      <c r="P13" s="70">
        <v>10</v>
      </c>
      <c r="Q13" s="71">
        <v>0</v>
      </c>
      <c r="R13" s="71">
        <v>0</v>
      </c>
      <c r="S13" s="71" t="s">
        <v>237</v>
      </c>
      <c r="T13" s="72">
        <v>3</v>
      </c>
      <c r="U13" s="73"/>
      <c r="V13" s="74"/>
      <c r="W13" s="74"/>
      <c r="X13" s="74"/>
      <c r="Y13" s="75"/>
      <c r="Z13" s="73"/>
      <c r="AA13" s="74"/>
      <c r="AB13" s="74"/>
      <c r="AC13" s="74"/>
      <c r="AD13" s="75"/>
      <c r="AE13" s="73"/>
      <c r="AF13" s="74"/>
      <c r="AG13" s="74"/>
      <c r="AH13" s="74"/>
      <c r="AI13" s="75"/>
      <c r="AJ13" s="76"/>
      <c r="AK13" s="77"/>
      <c r="AL13" s="77"/>
      <c r="AM13" s="77"/>
      <c r="AN13" s="75"/>
      <c r="AO13" s="78" t="s">
        <v>12</v>
      </c>
      <c r="AP13" s="78" t="s">
        <v>31</v>
      </c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</row>
    <row r="14" spans="1:42" ht="12.75">
      <c r="A14" s="460" t="s">
        <v>14</v>
      </c>
      <c r="B14" s="81" t="s">
        <v>34</v>
      </c>
      <c r="C14" s="82" t="s">
        <v>35</v>
      </c>
      <c r="D14" s="355">
        <f>F14+G14+H14+K14+L14+M14+P14+Q14+R14+U14+V14+W14+Z14+AA14+AB14+AE14+AF14+AG14</f>
        <v>20</v>
      </c>
      <c r="E14" s="368">
        <f>J14+O14+T14+Y14+AD14+AI14</f>
        <v>5</v>
      </c>
      <c r="F14" s="58">
        <v>10</v>
      </c>
      <c r="G14" s="58">
        <v>0</v>
      </c>
      <c r="H14" s="58">
        <v>10</v>
      </c>
      <c r="I14" s="58" t="s">
        <v>237</v>
      </c>
      <c r="J14" s="83">
        <v>5</v>
      </c>
      <c r="K14" s="58"/>
      <c r="L14" s="58"/>
      <c r="M14" s="58"/>
      <c r="N14" s="58"/>
      <c r="O14" s="60"/>
      <c r="P14" s="63"/>
      <c r="Q14" s="62"/>
      <c r="R14" s="62"/>
      <c r="S14" s="62"/>
      <c r="T14" s="64"/>
      <c r="U14" s="62"/>
      <c r="V14" s="62"/>
      <c r="W14" s="62"/>
      <c r="X14" s="62"/>
      <c r="Y14" s="10"/>
      <c r="Z14" s="63"/>
      <c r="AA14" s="62"/>
      <c r="AB14" s="62"/>
      <c r="AC14" s="62"/>
      <c r="AD14" s="64"/>
      <c r="AE14" s="62"/>
      <c r="AF14" s="62"/>
      <c r="AG14" s="62"/>
      <c r="AH14" s="62"/>
      <c r="AI14" s="10"/>
      <c r="AJ14" s="65"/>
      <c r="AK14" s="66"/>
      <c r="AL14" s="66"/>
      <c r="AM14" s="66"/>
      <c r="AN14" s="67"/>
      <c r="AO14" s="15"/>
      <c r="AP14" s="15"/>
    </row>
    <row r="15" spans="1:42" ht="12.75">
      <c r="A15" s="461"/>
      <c r="B15" s="515" t="s">
        <v>36</v>
      </c>
      <c r="C15" s="516"/>
      <c r="D15" s="356">
        <f>SUM(D16:D20)</f>
        <v>75</v>
      </c>
      <c r="E15" s="87">
        <f>SUM(E16:E20)</f>
        <v>20</v>
      </c>
      <c r="F15" s="85">
        <f>SUM(F16:F20)</f>
        <v>20</v>
      </c>
      <c r="G15" s="86">
        <f>SUM(G16:G20)</f>
        <v>0</v>
      </c>
      <c r="H15" s="86">
        <f aca="true" t="shared" si="1" ref="H15:AN15">SUM(H16:H20)</f>
        <v>0</v>
      </c>
      <c r="I15" s="86">
        <f t="shared" si="1"/>
        <v>0</v>
      </c>
      <c r="J15" s="87">
        <f t="shared" si="1"/>
        <v>5</v>
      </c>
      <c r="K15" s="85">
        <f t="shared" si="1"/>
        <v>20</v>
      </c>
      <c r="L15" s="86">
        <f t="shared" si="1"/>
        <v>0</v>
      </c>
      <c r="M15" s="86">
        <f t="shared" si="1"/>
        <v>0</v>
      </c>
      <c r="N15" s="86">
        <f t="shared" si="1"/>
        <v>0</v>
      </c>
      <c r="O15" s="88">
        <f t="shared" si="1"/>
        <v>5</v>
      </c>
      <c r="P15" s="86">
        <f t="shared" si="1"/>
        <v>25</v>
      </c>
      <c r="Q15" s="86">
        <f t="shared" si="1"/>
        <v>0</v>
      </c>
      <c r="R15" s="86">
        <f t="shared" si="1"/>
        <v>0</v>
      </c>
      <c r="S15" s="86">
        <f t="shared" si="1"/>
        <v>0</v>
      </c>
      <c r="T15" s="87">
        <f t="shared" si="1"/>
        <v>7</v>
      </c>
      <c r="U15" s="85">
        <f t="shared" si="1"/>
        <v>10</v>
      </c>
      <c r="V15" s="86">
        <f t="shared" si="1"/>
        <v>0</v>
      </c>
      <c r="W15" s="86">
        <f t="shared" si="1"/>
        <v>0</v>
      </c>
      <c r="X15" s="86">
        <f t="shared" si="1"/>
        <v>0</v>
      </c>
      <c r="Y15" s="88">
        <f t="shared" si="1"/>
        <v>3</v>
      </c>
      <c r="Z15" s="86">
        <f t="shared" si="1"/>
        <v>0</v>
      </c>
      <c r="AA15" s="86">
        <f t="shared" si="1"/>
        <v>0</v>
      </c>
      <c r="AB15" s="86">
        <f t="shared" si="1"/>
        <v>0</v>
      </c>
      <c r="AC15" s="87">
        <f t="shared" si="1"/>
        <v>0</v>
      </c>
      <c r="AD15" s="89">
        <f t="shared" si="1"/>
        <v>0</v>
      </c>
      <c r="AE15" s="86">
        <f t="shared" si="1"/>
        <v>0</v>
      </c>
      <c r="AF15" s="86">
        <f t="shared" si="1"/>
        <v>0</v>
      </c>
      <c r="AG15" s="86">
        <f t="shared" si="1"/>
        <v>0</v>
      </c>
      <c r="AH15" s="86">
        <f t="shared" si="1"/>
        <v>0</v>
      </c>
      <c r="AI15" s="88">
        <f t="shared" si="1"/>
        <v>0</v>
      </c>
      <c r="AJ15" s="86">
        <f t="shared" si="1"/>
        <v>0</v>
      </c>
      <c r="AK15" s="86">
        <f t="shared" si="1"/>
        <v>0</v>
      </c>
      <c r="AL15" s="86">
        <f t="shared" si="1"/>
        <v>0</v>
      </c>
      <c r="AM15" s="86">
        <f t="shared" si="1"/>
        <v>0</v>
      </c>
      <c r="AN15" s="86">
        <f t="shared" si="1"/>
        <v>0</v>
      </c>
      <c r="AO15" s="90"/>
      <c r="AP15" s="90"/>
    </row>
    <row r="16" spans="1:42" ht="12.75">
      <c r="A16" s="460" t="s">
        <v>15</v>
      </c>
      <c r="B16" s="41" t="s">
        <v>37</v>
      </c>
      <c r="C16" s="42" t="s">
        <v>38</v>
      </c>
      <c r="D16" s="357">
        <f aca="true" t="shared" si="2" ref="D16:D21">F16+G16+H16+K16+L16+M16+P16+Q16+R16+U16+V16+W16+Z16+AA16+AB16+AE16+AF16+AG16</f>
        <v>20</v>
      </c>
      <c r="E16" s="368">
        <f aca="true" t="shared" si="3" ref="E16:E21">J16+O16+T16+Y16+AD16+AI16</f>
        <v>5</v>
      </c>
      <c r="F16" s="44">
        <v>20</v>
      </c>
      <c r="G16" s="44">
        <v>0</v>
      </c>
      <c r="H16" s="44">
        <v>0</v>
      </c>
      <c r="I16" s="44" t="s">
        <v>27</v>
      </c>
      <c r="J16" s="45">
        <v>5</v>
      </c>
      <c r="K16" s="44"/>
      <c r="L16" s="44"/>
      <c r="M16" s="44"/>
      <c r="N16" s="44"/>
      <c r="O16" s="46"/>
      <c r="P16" s="47"/>
      <c r="Q16" s="44"/>
      <c r="R16" s="44"/>
      <c r="S16" s="44"/>
      <c r="T16" s="45"/>
      <c r="U16" s="44"/>
      <c r="V16" s="44"/>
      <c r="W16" s="44"/>
      <c r="X16" s="44"/>
      <c r="Y16" s="46"/>
      <c r="Z16" s="50"/>
      <c r="AA16" s="48"/>
      <c r="AB16" s="48"/>
      <c r="AC16" s="48"/>
      <c r="AD16" s="51"/>
      <c r="AE16" s="48"/>
      <c r="AF16" s="48"/>
      <c r="AG16" s="48"/>
      <c r="AH16" s="48"/>
      <c r="AI16" s="49"/>
      <c r="AJ16" s="52"/>
      <c r="AK16" s="53"/>
      <c r="AL16" s="53"/>
      <c r="AM16" s="53"/>
      <c r="AN16" s="54"/>
      <c r="AO16" s="55"/>
      <c r="AP16" s="55"/>
    </row>
    <row r="17" spans="1:42" ht="12.75">
      <c r="A17" s="460" t="s">
        <v>16</v>
      </c>
      <c r="B17" s="41" t="s">
        <v>39</v>
      </c>
      <c r="C17" s="69" t="s">
        <v>40</v>
      </c>
      <c r="D17" s="357">
        <f t="shared" si="2"/>
        <v>20</v>
      </c>
      <c r="E17" s="368">
        <f t="shared" si="3"/>
        <v>5</v>
      </c>
      <c r="F17" s="44"/>
      <c r="G17" s="44"/>
      <c r="H17" s="44"/>
      <c r="I17" s="44"/>
      <c r="J17" s="45"/>
      <c r="K17" s="44">
        <v>20</v>
      </c>
      <c r="L17" s="44">
        <v>0</v>
      </c>
      <c r="M17" s="44">
        <v>0</v>
      </c>
      <c r="N17" s="44" t="s">
        <v>27</v>
      </c>
      <c r="O17" s="46">
        <v>5</v>
      </c>
      <c r="P17" s="47"/>
      <c r="Q17" s="44"/>
      <c r="R17" s="44"/>
      <c r="S17" s="44"/>
      <c r="T17" s="45"/>
      <c r="U17" s="44"/>
      <c r="V17" s="44"/>
      <c r="W17" s="44"/>
      <c r="X17" s="44"/>
      <c r="Y17" s="46"/>
      <c r="Z17" s="50"/>
      <c r="AA17" s="48"/>
      <c r="AB17" s="48"/>
      <c r="AC17" s="48"/>
      <c r="AD17" s="51"/>
      <c r="AE17" s="48"/>
      <c r="AF17" s="48"/>
      <c r="AG17" s="48"/>
      <c r="AH17" s="48"/>
      <c r="AI17" s="49"/>
      <c r="AJ17" s="52"/>
      <c r="AK17" s="53"/>
      <c r="AL17" s="53"/>
      <c r="AM17" s="53"/>
      <c r="AN17" s="54"/>
      <c r="AO17" s="55" t="s">
        <v>15</v>
      </c>
      <c r="AP17" s="78" t="s">
        <v>38</v>
      </c>
    </row>
    <row r="18" spans="1:42" ht="12.75">
      <c r="A18" s="40" t="s">
        <v>41</v>
      </c>
      <c r="B18" s="41" t="s">
        <v>42</v>
      </c>
      <c r="C18" s="91" t="s">
        <v>43</v>
      </c>
      <c r="D18" s="357">
        <f t="shared" si="2"/>
        <v>10</v>
      </c>
      <c r="E18" s="368">
        <f t="shared" si="3"/>
        <v>3</v>
      </c>
      <c r="F18" s="44"/>
      <c r="G18" s="44"/>
      <c r="H18" s="44"/>
      <c r="I18" s="44"/>
      <c r="J18" s="45"/>
      <c r="K18" s="44"/>
      <c r="L18" s="44"/>
      <c r="M18" s="44"/>
      <c r="N18" s="44"/>
      <c r="O18" s="46"/>
      <c r="P18" s="47">
        <v>10</v>
      </c>
      <c r="Q18" s="44">
        <v>0</v>
      </c>
      <c r="R18" s="44">
        <v>0</v>
      </c>
      <c r="S18" s="44" t="s">
        <v>27</v>
      </c>
      <c r="T18" s="45">
        <v>3</v>
      </c>
      <c r="U18" s="92"/>
      <c r="V18" s="92"/>
      <c r="W18" s="92"/>
      <c r="X18" s="92"/>
      <c r="Y18" s="93"/>
      <c r="Z18" s="50"/>
      <c r="AA18" s="48"/>
      <c r="AB18" s="48"/>
      <c r="AC18" s="48"/>
      <c r="AD18" s="51"/>
      <c r="AE18" s="48"/>
      <c r="AF18" s="48"/>
      <c r="AG18" s="48"/>
      <c r="AH18" s="48"/>
      <c r="AI18" s="49"/>
      <c r="AJ18" s="52"/>
      <c r="AK18" s="53"/>
      <c r="AL18" s="53"/>
      <c r="AM18" s="53"/>
      <c r="AN18" s="54"/>
      <c r="AO18" s="55"/>
      <c r="AP18" s="78"/>
    </row>
    <row r="19" spans="1:42" ht="12.75">
      <c r="A19" s="94" t="s">
        <v>44</v>
      </c>
      <c r="B19" s="95" t="s">
        <v>45</v>
      </c>
      <c r="C19" s="96" t="s">
        <v>46</v>
      </c>
      <c r="D19" s="357">
        <f t="shared" si="2"/>
        <v>15</v>
      </c>
      <c r="E19" s="368">
        <f t="shared" si="3"/>
        <v>4</v>
      </c>
      <c r="F19" s="44"/>
      <c r="G19" s="44"/>
      <c r="H19" s="44"/>
      <c r="I19" s="44"/>
      <c r="J19" s="45"/>
      <c r="K19" s="44"/>
      <c r="L19" s="44"/>
      <c r="M19" s="44"/>
      <c r="N19" s="44"/>
      <c r="O19" s="46"/>
      <c r="P19" s="47">
        <v>15</v>
      </c>
      <c r="Q19" s="44">
        <v>0</v>
      </c>
      <c r="R19" s="44">
        <v>0</v>
      </c>
      <c r="S19" s="44" t="s">
        <v>27</v>
      </c>
      <c r="T19" s="45">
        <v>4</v>
      </c>
      <c r="U19" s="92"/>
      <c r="V19" s="92"/>
      <c r="W19" s="92"/>
      <c r="X19" s="92"/>
      <c r="Y19" s="93"/>
      <c r="Z19" s="50"/>
      <c r="AA19" s="48"/>
      <c r="AB19" s="48"/>
      <c r="AC19" s="48"/>
      <c r="AD19" s="51"/>
      <c r="AE19" s="48"/>
      <c r="AF19" s="48"/>
      <c r="AG19" s="48"/>
      <c r="AH19" s="48"/>
      <c r="AI19" s="49"/>
      <c r="AJ19" s="52"/>
      <c r="AK19" s="53"/>
      <c r="AL19" s="53"/>
      <c r="AM19" s="53"/>
      <c r="AN19" s="54"/>
      <c r="AO19" s="55" t="s">
        <v>15</v>
      </c>
      <c r="AP19" s="78" t="s">
        <v>38</v>
      </c>
    </row>
    <row r="20" spans="1:42" ht="13.5" thickBot="1">
      <c r="A20" s="97" t="s">
        <v>47</v>
      </c>
      <c r="B20" s="98" t="s">
        <v>48</v>
      </c>
      <c r="C20" s="99" t="s">
        <v>49</v>
      </c>
      <c r="D20" s="357">
        <f t="shared" si="2"/>
        <v>10</v>
      </c>
      <c r="E20" s="368">
        <f t="shared" si="3"/>
        <v>3</v>
      </c>
      <c r="F20" s="58"/>
      <c r="G20" s="58"/>
      <c r="H20" s="58"/>
      <c r="I20" s="58"/>
      <c r="J20" s="59"/>
      <c r="K20" s="58"/>
      <c r="L20" s="58"/>
      <c r="M20" s="58"/>
      <c r="N20" s="58"/>
      <c r="O20" s="60"/>
      <c r="P20" s="61"/>
      <c r="Q20" s="58"/>
      <c r="R20" s="58"/>
      <c r="S20" s="58"/>
      <c r="T20" s="59"/>
      <c r="U20" s="100">
        <v>10</v>
      </c>
      <c r="V20" s="101">
        <v>0</v>
      </c>
      <c r="W20" s="101">
        <v>0</v>
      </c>
      <c r="X20" s="101" t="s">
        <v>27</v>
      </c>
      <c r="Y20" s="102">
        <v>3</v>
      </c>
      <c r="Z20" s="100"/>
      <c r="AA20" s="101"/>
      <c r="AB20" s="101"/>
      <c r="AC20" s="101"/>
      <c r="AD20" s="102"/>
      <c r="AE20" s="62"/>
      <c r="AF20" s="62"/>
      <c r="AG20" s="62"/>
      <c r="AH20" s="62"/>
      <c r="AI20" s="10"/>
      <c r="AJ20" s="65"/>
      <c r="AK20" s="66"/>
      <c r="AL20" s="66"/>
      <c r="AM20" s="66"/>
      <c r="AN20" s="67"/>
      <c r="AO20" s="15"/>
      <c r="AP20" s="103"/>
    </row>
    <row r="21" spans="1:42" ht="22.5" customHeight="1" thickBot="1">
      <c r="A21" s="84"/>
      <c r="B21" s="104" t="s">
        <v>50</v>
      </c>
      <c r="C21" s="105" t="s">
        <v>51</v>
      </c>
      <c r="D21" s="358">
        <f t="shared" si="2"/>
        <v>20</v>
      </c>
      <c r="E21" s="369">
        <f t="shared" si="3"/>
        <v>6</v>
      </c>
      <c r="F21" s="106">
        <v>10</v>
      </c>
      <c r="G21" s="106">
        <v>0</v>
      </c>
      <c r="H21" s="106">
        <v>0</v>
      </c>
      <c r="I21" s="106" t="s">
        <v>27</v>
      </c>
      <c r="J21" s="107">
        <v>3</v>
      </c>
      <c r="K21" s="108"/>
      <c r="L21" s="108"/>
      <c r="M21" s="108"/>
      <c r="N21" s="108"/>
      <c r="O21" s="109"/>
      <c r="P21" s="110"/>
      <c r="Q21" s="108"/>
      <c r="R21" s="108"/>
      <c r="S21" s="108"/>
      <c r="T21" s="111"/>
      <c r="U21" s="106">
        <v>10</v>
      </c>
      <c r="V21" s="106">
        <v>0</v>
      </c>
      <c r="W21" s="106">
        <v>0</v>
      </c>
      <c r="X21" s="106" t="s">
        <v>27</v>
      </c>
      <c r="Y21" s="109">
        <v>3</v>
      </c>
      <c r="Z21" s="110"/>
      <c r="AA21" s="108"/>
      <c r="AB21" s="108"/>
      <c r="AC21" s="108"/>
      <c r="AD21" s="111"/>
      <c r="AE21" s="112"/>
      <c r="AF21" s="112"/>
      <c r="AG21" s="112"/>
      <c r="AH21" s="112"/>
      <c r="AI21" s="113"/>
      <c r="AJ21" s="114"/>
      <c r="AK21" s="115"/>
      <c r="AL21" s="115"/>
      <c r="AM21" s="115"/>
      <c r="AN21" s="116"/>
      <c r="AO21" s="117"/>
      <c r="AP21" s="118"/>
    </row>
    <row r="22" spans="1:42" ht="13.5" customHeight="1">
      <c r="A22" s="97" t="s">
        <v>52</v>
      </c>
      <c r="B22" s="119" t="s">
        <v>53</v>
      </c>
      <c r="C22" s="120" t="s">
        <v>54</v>
      </c>
      <c r="D22" s="359"/>
      <c r="E22" s="45"/>
      <c r="F22" s="121"/>
      <c r="G22" s="121"/>
      <c r="H22" s="121"/>
      <c r="I22" s="121"/>
      <c r="J22" s="122"/>
      <c r="K22" s="121"/>
      <c r="L22" s="121"/>
      <c r="M22" s="121"/>
      <c r="N22" s="121"/>
      <c r="O22" s="123"/>
      <c r="P22" s="124"/>
      <c r="Q22" s="121"/>
      <c r="R22" s="121"/>
      <c r="S22" s="121"/>
      <c r="T22" s="122"/>
      <c r="U22" s="121"/>
      <c r="V22" s="121"/>
      <c r="W22" s="121"/>
      <c r="X22" s="121"/>
      <c r="Y22" s="123"/>
      <c r="Z22" s="124"/>
      <c r="AA22" s="121"/>
      <c r="AB22" s="121"/>
      <c r="AC22" s="121"/>
      <c r="AD22" s="122"/>
      <c r="AE22" s="125"/>
      <c r="AF22" s="125"/>
      <c r="AG22" s="125"/>
      <c r="AH22" s="125"/>
      <c r="AI22" s="126"/>
      <c r="AJ22" s="127"/>
      <c r="AK22" s="128"/>
      <c r="AL22" s="128"/>
      <c r="AM22" s="128"/>
      <c r="AN22" s="129"/>
      <c r="AO22" s="68"/>
      <c r="AP22" s="130"/>
    </row>
    <row r="23" spans="1:42" ht="12.75">
      <c r="A23" s="40" t="s">
        <v>55</v>
      </c>
      <c r="B23" s="119" t="s">
        <v>56</v>
      </c>
      <c r="C23" s="120" t="s">
        <v>57</v>
      </c>
      <c r="D23" s="359"/>
      <c r="E23" s="45"/>
      <c r="F23" s="70"/>
      <c r="G23" s="70"/>
      <c r="H23" s="70"/>
      <c r="I23" s="70"/>
      <c r="J23" s="131"/>
      <c r="K23" s="70"/>
      <c r="L23" s="70"/>
      <c r="M23" s="70"/>
      <c r="N23" s="70"/>
      <c r="O23" s="132"/>
      <c r="P23" s="133"/>
      <c r="Q23" s="70"/>
      <c r="R23" s="70"/>
      <c r="S23" s="70"/>
      <c r="T23" s="131"/>
      <c r="U23" s="70"/>
      <c r="V23" s="70"/>
      <c r="W23" s="70"/>
      <c r="X23" s="70"/>
      <c r="Y23" s="132"/>
      <c r="Z23" s="133"/>
      <c r="AA23" s="70"/>
      <c r="AB23" s="70"/>
      <c r="AC23" s="70"/>
      <c r="AD23" s="131"/>
      <c r="AE23" s="73"/>
      <c r="AF23" s="73"/>
      <c r="AG23" s="73"/>
      <c r="AH23" s="73"/>
      <c r="AI23" s="134"/>
      <c r="AJ23" s="135"/>
      <c r="AK23" s="77"/>
      <c r="AL23" s="77"/>
      <c r="AM23" s="77"/>
      <c r="AN23" s="75"/>
      <c r="AO23" s="78"/>
      <c r="AP23" s="130"/>
    </row>
    <row r="24" spans="1:42" ht="12.75">
      <c r="A24" s="40" t="s">
        <v>58</v>
      </c>
      <c r="B24" s="98" t="s">
        <v>59</v>
      </c>
      <c r="C24" s="136" t="s">
        <v>60</v>
      </c>
      <c r="D24" s="360"/>
      <c r="E24" s="45"/>
      <c r="F24" s="44"/>
      <c r="G24" s="44"/>
      <c r="H24" s="44"/>
      <c r="I24" s="44"/>
      <c r="J24" s="45"/>
      <c r="K24" s="44"/>
      <c r="L24" s="44"/>
      <c r="M24" s="44"/>
      <c r="N24" s="44"/>
      <c r="O24" s="46"/>
      <c r="P24" s="47"/>
      <c r="Q24" s="44"/>
      <c r="R24" s="44"/>
      <c r="S24" s="44"/>
      <c r="T24" s="45"/>
      <c r="U24" s="44"/>
      <c r="V24" s="44"/>
      <c r="W24" s="44"/>
      <c r="X24" s="44"/>
      <c r="Y24" s="46"/>
      <c r="Z24" s="47"/>
      <c r="AA24" s="44"/>
      <c r="AB24" s="44"/>
      <c r="AC24" s="44"/>
      <c r="AD24" s="51"/>
      <c r="AE24" s="48"/>
      <c r="AF24" s="48"/>
      <c r="AG24" s="48"/>
      <c r="AH24" s="48"/>
      <c r="AI24" s="49"/>
      <c r="AJ24" s="52"/>
      <c r="AK24" s="53"/>
      <c r="AL24" s="53"/>
      <c r="AM24" s="53"/>
      <c r="AN24" s="54"/>
      <c r="AO24" s="55"/>
      <c r="AP24" s="55"/>
    </row>
    <row r="25" spans="1:42" ht="13.5" thickBot="1">
      <c r="A25" s="40" t="s">
        <v>61</v>
      </c>
      <c r="B25" s="137" t="s">
        <v>63</v>
      </c>
      <c r="C25" s="138" t="s">
        <v>64</v>
      </c>
      <c r="D25" s="360"/>
      <c r="E25" s="45"/>
      <c r="F25" s="44"/>
      <c r="G25" s="44"/>
      <c r="H25" s="44"/>
      <c r="I25" s="44"/>
      <c r="J25" s="45"/>
      <c r="K25" s="44"/>
      <c r="L25" s="44"/>
      <c r="M25" s="44"/>
      <c r="N25" s="44"/>
      <c r="O25" s="46"/>
      <c r="P25" s="47"/>
      <c r="Q25" s="44"/>
      <c r="R25" s="44"/>
      <c r="S25" s="44"/>
      <c r="T25" s="45"/>
      <c r="U25" s="44"/>
      <c r="V25" s="44"/>
      <c r="W25" s="44"/>
      <c r="X25" s="44"/>
      <c r="Y25" s="46"/>
      <c r="Z25" s="47"/>
      <c r="AA25" s="44"/>
      <c r="AB25" s="44"/>
      <c r="AC25" s="44"/>
      <c r="AD25" s="51"/>
      <c r="AE25" s="48"/>
      <c r="AF25" s="48"/>
      <c r="AG25" s="48"/>
      <c r="AH25" s="48"/>
      <c r="AI25" s="49"/>
      <c r="AJ25" s="52"/>
      <c r="AK25" s="53"/>
      <c r="AL25" s="53"/>
      <c r="AM25" s="53"/>
      <c r="AN25" s="54"/>
      <c r="AO25" s="55"/>
      <c r="AP25" s="55"/>
    </row>
    <row r="26" spans="1:42" ht="24" customHeight="1" thickBot="1">
      <c r="A26" s="84"/>
      <c r="B26" s="104" t="s">
        <v>65</v>
      </c>
      <c r="C26" s="139" t="s">
        <v>268</v>
      </c>
      <c r="D26" s="358">
        <f>F26+G26+H26+K26+L26+M26+P26+Q26+R26+U26+V26+W26+Z26+AA26+AB26+AE26+AF26+AG26</f>
        <v>20</v>
      </c>
      <c r="E26" s="369">
        <f>J26+O26+T26+Y26+AD26+AI26</f>
        <v>4</v>
      </c>
      <c r="F26" s="106">
        <v>10</v>
      </c>
      <c r="G26" s="106">
        <v>0</v>
      </c>
      <c r="H26" s="106">
        <v>0</v>
      </c>
      <c r="I26" s="106" t="s">
        <v>27</v>
      </c>
      <c r="J26" s="107">
        <v>2</v>
      </c>
      <c r="K26" s="106">
        <v>10</v>
      </c>
      <c r="L26" s="106">
        <v>0</v>
      </c>
      <c r="M26" s="106">
        <v>0</v>
      </c>
      <c r="N26" s="106" t="s">
        <v>27</v>
      </c>
      <c r="O26" s="140">
        <v>2</v>
      </c>
      <c r="P26" s="110"/>
      <c r="Q26" s="108"/>
      <c r="R26" s="108"/>
      <c r="S26" s="108"/>
      <c r="T26" s="111"/>
      <c r="U26" s="108"/>
      <c r="V26" s="108"/>
      <c r="W26" s="108"/>
      <c r="X26" s="108"/>
      <c r="Y26" s="109"/>
      <c r="Z26" s="110"/>
      <c r="AA26" s="108"/>
      <c r="AB26" s="108"/>
      <c r="AC26" s="108"/>
      <c r="AD26" s="141"/>
      <c r="AE26" s="112"/>
      <c r="AF26" s="112"/>
      <c r="AG26" s="112"/>
      <c r="AH26" s="112"/>
      <c r="AI26" s="113"/>
      <c r="AJ26" s="114"/>
      <c r="AK26" s="115"/>
      <c r="AL26" s="115"/>
      <c r="AM26" s="115"/>
      <c r="AN26" s="116"/>
      <c r="AO26" s="117"/>
      <c r="AP26" s="118"/>
    </row>
    <row r="27" spans="1:42" s="438" customFormat="1" ht="12.75">
      <c r="A27" s="418" t="s">
        <v>62</v>
      </c>
      <c r="B27" s="419"/>
      <c r="C27" s="420" t="s">
        <v>263</v>
      </c>
      <c r="D27" s="421"/>
      <c r="E27" s="422"/>
      <c r="F27" s="423"/>
      <c r="G27" s="424"/>
      <c r="H27" s="425"/>
      <c r="I27" s="424"/>
      <c r="J27" s="426"/>
      <c r="K27" s="423"/>
      <c r="L27" s="424"/>
      <c r="M27" s="424"/>
      <c r="N27" s="424"/>
      <c r="O27" s="427"/>
      <c r="P27" s="428"/>
      <c r="Q27" s="429"/>
      <c r="R27" s="429"/>
      <c r="S27" s="429"/>
      <c r="T27" s="430"/>
      <c r="U27" s="428"/>
      <c r="V27" s="429"/>
      <c r="W27" s="429"/>
      <c r="X27" s="429"/>
      <c r="Y27" s="430"/>
      <c r="Z27" s="428"/>
      <c r="AA27" s="429"/>
      <c r="AB27" s="429"/>
      <c r="AC27" s="429"/>
      <c r="AD27" s="431"/>
      <c r="AE27" s="432"/>
      <c r="AF27" s="433"/>
      <c r="AG27" s="433"/>
      <c r="AH27" s="433"/>
      <c r="AI27" s="431"/>
      <c r="AJ27" s="434"/>
      <c r="AK27" s="435"/>
      <c r="AL27" s="435"/>
      <c r="AM27" s="435"/>
      <c r="AN27" s="436"/>
      <c r="AO27" s="437"/>
      <c r="AP27" s="458"/>
    </row>
    <row r="28" spans="1:42" s="438" customFormat="1" ht="13.5" thickBot="1">
      <c r="A28" s="439" t="s">
        <v>66</v>
      </c>
      <c r="B28" s="440"/>
      <c r="C28" s="441" t="s">
        <v>264</v>
      </c>
      <c r="D28" s="442"/>
      <c r="E28" s="443"/>
      <c r="F28" s="444"/>
      <c r="G28" s="444"/>
      <c r="H28" s="444"/>
      <c r="I28" s="444"/>
      <c r="J28" s="445"/>
      <c r="K28" s="444"/>
      <c r="L28" s="444"/>
      <c r="M28" s="444"/>
      <c r="N28" s="444"/>
      <c r="O28" s="446"/>
      <c r="P28" s="301"/>
      <c r="Q28" s="447"/>
      <c r="R28" s="447"/>
      <c r="S28" s="447"/>
      <c r="T28" s="448"/>
      <c r="U28" s="447"/>
      <c r="V28" s="447"/>
      <c r="W28" s="447"/>
      <c r="X28" s="447"/>
      <c r="Y28" s="449"/>
      <c r="Z28" s="301"/>
      <c r="AA28" s="447"/>
      <c r="AB28" s="447"/>
      <c r="AC28" s="447"/>
      <c r="AD28" s="450"/>
      <c r="AE28" s="451"/>
      <c r="AF28" s="451"/>
      <c r="AG28" s="451"/>
      <c r="AH28" s="451"/>
      <c r="AI28" s="452"/>
      <c r="AJ28" s="453"/>
      <c r="AK28" s="454"/>
      <c r="AL28" s="454"/>
      <c r="AM28" s="454"/>
      <c r="AN28" s="455"/>
      <c r="AO28" s="456"/>
      <c r="AP28" s="457"/>
    </row>
    <row r="29" spans="1:42" ht="13.5" thickBot="1">
      <c r="A29" s="145" t="s">
        <v>73</v>
      </c>
      <c r="B29" s="525" t="s">
        <v>74</v>
      </c>
      <c r="C29" s="526"/>
      <c r="D29" s="332">
        <f>D30+D43</f>
        <v>140</v>
      </c>
      <c r="E29" s="232">
        <f>E30+E43+E40</f>
        <v>48</v>
      </c>
      <c r="F29" s="146">
        <f>F30+F43</f>
        <v>20</v>
      </c>
      <c r="G29" s="147">
        <f>G30+G43</f>
        <v>0</v>
      </c>
      <c r="H29" s="147">
        <f>H30+H43</f>
        <v>0</v>
      </c>
      <c r="I29" s="147"/>
      <c r="J29" s="148">
        <f>J30+J40+J43</f>
        <v>9</v>
      </c>
      <c r="K29" s="146">
        <f>K30+K43</f>
        <v>45</v>
      </c>
      <c r="L29" s="147">
        <f>L30+L43</f>
        <v>0</v>
      </c>
      <c r="M29" s="147">
        <f>M30+M43</f>
        <v>5</v>
      </c>
      <c r="N29" s="147"/>
      <c r="O29" s="148">
        <f>O30+O40+O43</f>
        <v>18</v>
      </c>
      <c r="P29" s="146">
        <f>P30+P43</f>
        <v>30</v>
      </c>
      <c r="Q29" s="147">
        <f>Q30+Q43</f>
        <v>0</v>
      </c>
      <c r="R29" s="147">
        <f>R30+R43</f>
        <v>0</v>
      </c>
      <c r="S29" s="147"/>
      <c r="T29" s="148">
        <f>T30+R43</f>
        <v>9</v>
      </c>
      <c r="U29" s="146">
        <f>U30+U43</f>
        <v>40</v>
      </c>
      <c r="V29" s="147">
        <f>V30+V43</f>
        <v>0</v>
      </c>
      <c r="W29" s="147">
        <f>W30+W43</f>
        <v>0</v>
      </c>
      <c r="X29" s="147"/>
      <c r="Y29" s="148">
        <f>Y30+Y43</f>
        <v>12</v>
      </c>
      <c r="Z29" s="146">
        <f>Z30+Z43</f>
        <v>0</v>
      </c>
      <c r="AA29" s="147">
        <f>AA30+AA43</f>
        <v>0</v>
      </c>
      <c r="AB29" s="147">
        <f>AB30+AB43</f>
        <v>0</v>
      </c>
      <c r="AC29" s="147"/>
      <c r="AD29" s="148">
        <f>AD30+AD43</f>
        <v>0</v>
      </c>
      <c r="AE29" s="146">
        <f>AE30+AE43</f>
        <v>0</v>
      </c>
      <c r="AF29" s="147">
        <f>AF30+AF43</f>
        <v>0</v>
      </c>
      <c r="AG29" s="147">
        <f>AG30+AG43</f>
        <v>0</v>
      </c>
      <c r="AH29" s="147"/>
      <c r="AI29" s="149">
        <f aca="true" t="shared" si="4" ref="AI29:AN29">AI30+AI43</f>
        <v>0</v>
      </c>
      <c r="AJ29" s="150">
        <f t="shared" si="4"/>
        <v>0</v>
      </c>
      <c r="AK29" s="149">
        <f t="shared" si="4"/>
        <v>0</v>
      </c>
      <c r="AL29" s="149">
        <f t="shared" si="4"/>
        <v>0</v>
      </c>
      <c r="AM29" s="149">
        <f t="shared" si="4"/>
        <v>0</v>
      </c>
      <c r="AN29" s="148">
        <f t="shared" si="4"/>
        <v>0</v>
      </c>
      <c r="AO29" s="28"/>
      <c r="AP29" s="29"/>
    </row>
    <row r="30" spans="1:42" s="161" customFormat="1" ht="13.5" thickBot="1">
      <c r="A30" s="151"/>
      <c r="B30" s="104"/>
      <c r="C30" s="152" t="s">
        <v>75</v>
      </c>
      <c r="D30" s="361">
        <f aca="true" t="shared" si="5" ref="D30:M30">SUM(D31:D39)</f>
        <v>120</v>
      </c>
      <c r="E30" s="345">
        <f t="shared" si="5"/>
        <v>36</v>
      </c>
      <c r="F30" s="153">
        <f t="shared" si="5"/>
        <v>10</v>
      </c>
      <c r="G30" s="154">
        <f t="shared" si="5"/>
        <v>0</v>
      </c>
      <c r="H30" s="154">
        <f t="shared" si="5"/>
        <v>0</v>
      </c>
      <c r="I30" s="154">
        <f t="shared" si="5"/>
        <v>0</v>
      </c>
      <c r="J30" s="155">
        <f t="shared" si="5"/>
        <v>3</v>
      </c>
      <c r="K30" s="156">
        <f t="shared" si="5"/>
        <v>35</v>
      </c>
      <c r="L30" s="22">
        <f t="shared" si="5"/>
        <v>0</v>
      </c>
      <c r="M30" s="22">
        <f t="shared" si="5"/>
        <v>5</v>
      </c>
      <c r="N30" s="22"/>
      <c r="O30" s="157">
        <f aca="true" t="shared" si="6" ref="O30:AN30">SUM(O31:O39)</f>
        <v>12</v>
      </c>
      <c r="P30" s="154">
        <f t="shared" si="6"/>
        <v>30</v>
      </c>
      <c r="Q30" s="154">
        <f t="shared" si="6"/>
        <v>0</v>
      </c>
      <c r="R30" s="154">
        <f t="shared" si="6"/>
        <v>0</v>
      </c>
      <c r="S30" s="154">
        <f t="shared" si="6"/>
        <v>0</v>
      </c>
      <c r="T30" s="158">
        <f t="shared" si="6"/>
        <v>9</v>
      </c>
      <c r="U30" s="156">
        <f t="shared" si="6"/>
        <v>40</v>
      </c>
      <c r="V30" s="22">
        <f t="shared" si="6"/>
        <v>0</v>
      </c>
      <c r="W30" s="22">
        <f t="shared" si="6"/>
        <v>0</v>
      </c>
      <c r="X30" s="22">
        <f t="shared" si="6"/>
        <v>0</v>
      </c>
      <c r="Y30" s="157">
        <f t="shared" si="6"/>
        <v>12</v>
      </c>
      <c r="Z30" s="154">
        <f t="shared" si="6"/>
        <v>0</v>
      </c>
      <c r="AA30" s="154">
        <f t="shared" si="6"/>
        <v>0</v>
      </c>
      <c r="AB30" s="154">
        <f t="shared" si="6"/>
        <v>0</v>
      </c>
      <c r="AC30" s="154">
        <f t="shared" si="6"/>
        <v>0</v>
      </c>
      <c r="AD30" s="158">
        <f t="shared" si="6"/>
        <v>0</v>
      </c>
      <c r="AE30" s="156">
        <f t="shared" si="6"/>
        <v>0</v>
      </c>
      <c r="AF30" s="22">
        <f t="shared" si="6"/>
        <v>0</v>
      </c>
      <c r="AG30" s="22">
        <f t="shared" si="6"/>
        <v>0</v>
      </c>
      <c r="AH30" s="22">
        <f t="shared" si="6"/>
        <v>0</v>
      </c>
      <c r="AI30" s="157">
        <f t="shared" si="6"/>
        <v>0</v>
      </c>
      <c r="AJ30" s="154">
        <f t="shared" si="6"/>
        <v>0</v>
      </c>
      <c r="AK30" s="154">
        <f t="shared" si="6"/>
        <v>0</v>
      </c>
      <c r="AL30" s="154">
        <f t="shared" si="6"/>
        <v>0</v>
      </c>
      <c r="AM30" s="154">
        <f t="shared" si="6"/>
        <v>0</v>
      </c>
      <c r="AN30" s="158">
        <f t="shared" si="6"/>
        <v>0</v>
      </c>
      <c r="AO30" s="117"/>
      <c r="AP30" s="159"/>
    </row>
    <row r="31" spans="1:42" ht="12.75">
      <c r="A31" s="162" t="s">
        <v>67</v>
      </c>
      <c r="B31" s="41" t="s">
        <v>239</v>
      </c>
      <c r="C31" s="163" t="s">
        <v>238</v>
      </c>
      <c r="D31" s="362">
        <f aca="true" t="shared" si="7" ref="D31:D39">F31+G31+H31+K31+L31+M31+P31+Q31+R31+U31+V31+W31+Z31+AA31+AB31+AE31+AF31+AG31</f>
        <v>10</v>
      </c>
      <c r="E31" s="368">
        <f aca="true" t="shared" si="8" ref="E31:E43">J31+O31+T31+Y31+AD31+AI31</f>
        <v>3</v>
      </c>
      <c r="F31" s="164">
        <v>10</v>
      </c>
      <c r="G31" s="164">
        <v>0</v>
      </c>
      <c r="H31" s="164">
        <v>0</v>
      </c>
      <c r="I31" s="164" t="s">
        <v>27</v>
      </c>
      <c r="J31" s="165">
        <v>3</v>
      </c>
      <c r="K31" s="166"/>
      <c r="L31" s="164"/>
      <c r="M31" s="164"/>
      <c r="N31" s="164"/>
      <c r="O31" s="165"/>
      <c r="P31" s="167"/>
      <c r="Q31" s="164"/>
      <c r="R31" s="164"/>
      <c r="S31" s="164"/>
      <c r="T31" s="168"/>
      <c r="U31" s="164"/>
      <c r="V31" s="164"/>
      <c r="W31" s="164"/>
      <c r="X31" s="164"/>
      <c r="Y31" s="165"/>
      <c r="Z31" s="50"/>
      <c r="AA31" s="48"/>
      <c r="AB31" s="48"/>
      <c r="AC31" s="48"/>
      <c r="AD31" s="43"/>
      <c r="AE31" s="48"/>
      <c r="AF31" s="48"/>
      <c r="AG31" s="48"/>
      <c r="AH31" s="48"/>
      <c r="AI31" s="49"/>
      <c r="AJ31" s="52"/>
      <c r="AK31" s="53"/>
      <c r="AL31" s="53"/>
      <c r="AM31" s="53"/>
      <c r="AN31" s="54"/>
      <c r="AO31" s="55"/>
      <c r="AP31" s="103"/>
    </row>
    <row r="32" spans="1:42" ht="12.75">
      <c r="A32" s="162" t="s">
        <v>68</v>
      </c>
      <c r="B32" s="41" t="s">
        <v>78</v>
      </c>
      <c r="C32" s="169" t="s">
        <v>79</v>
      </c>
      <c r="D32" s="362">
        <f t="shared" si="7"/>
        <v>15</v>
      </c>
      <c r="E32" s="368">
        <f t="shared" si="8"/>
        <v>5</v>
      </c>
      <c r="F32" s="44"/>
      <c r="G32" s="44"/>
      <c r="H32" s="44"/>
      <c r="I32" s="44"/>
      <c r="J32" s="45"/>
      <c r="K32" s="167">
        <v>15</v>
      </c>
      <c r="L32" s="164">
        <v>0</v>
      </c>
      <c r="M32" s="164">
        <v>0</v>
      </c>
      <c r="N32" s="164" t="s">
        <v>27</v>
      </c>
      <c r="O32" s="168">
        <v>5</v>
      </c>
      <c r="P32" s="167"/>
      <c r="Q32" s="164"/>
      <c r="R32" s="164"/>
      <c r="S32" s="164"/>
      <c r="T32" s="168"/>
      <c r="U32" s="164"/>
      <c r="V32" s="164"/>
      <c r="W32" s="164"/>
      <c r="X32" s="164"/>
      <c r="Y32" s="165"/>
      <c r="Z32" s="50"/>
      <c r="AA32" s="48"/>
      <c r="AB32" s="48"/>
      <c r="AC32" s="48"/>
      <c r="AD32" s="43"/>
      <c r="AE32" s="48"/>
      <c r="AF32" s="48"/>
      <c r="AG32" s="48"/>
      <c r="AH32" s="48"/>
      <c r="AI32" s="49"/>
      <c r="AJ32" s="52"/>
      <c r="AK32" s="53"/>
      <c r="AL32" s="53"/>
      <c r="AM32" s="53"/>
      <c r="AN32" s="54"/>
      <c r="AO32" s="55"/>
      <c r="AP32" s="78"/>
    </row>
    <row r="33" spans="1:42" ht="12.75">
      <c r="A33" s="162" t="s">
        <v>69</v>
      </c>
      <c r="B33" s="41" t="s">
        <v>81</v>
      </c>
      <c r="C33" s="169" t="s">
        <v>82</v>
      </c>
      <c r="D33" s="362">
        <f t="shared" si="7"/>
        <v>15</v>
      </c>
      <c r="E33" s="368">
        <f t="shared" si="8"/>
        <v>4</v>
      </c>
      <c r="F33" s="44"/>
      <c r="G33" s="44"/>
      <c r="H33" s="44"/>
      <c r="I33" s="44"/>
      <c r="J33" s="45"/>
      <c r="K33" s="164"/>
      <c r="L33" s="164"/>
      <c r="M33" s="164"/>
      <c r="N33" s="164"/>
      <c r="O33" s="165"/>
      <c r="P33" s="167">
        <v>15</v>
      </c>
      <c r="Q33" s="164">
        <v>0</v>
      </c>
      <c r="R33" s="164">
        <v>0</v>
      </c>
      <c r="S33" s="164" t="s">
        <v>27</v>
      </c>
      <c r="T33" s="168">
        <v>4</v>
      </c>
      <c r="U33" s="164"/>
      <c r="V33" s="164"/>
      <c r="W33" s="164"/>
      <c r="X33" s="164"/>
      <c r="Y33" s="165"/>
      <c r="Z33" s="50"/>
      <c r="AA33" s="48"/>
      <c r="AB33" s="48"/>
      <c r="AC33" s="48"/>
      <c r="AD33" s="43"/>
      <c r="AE33" s="48"/>
      <c r="AF33" s="48"/>
      <c r="AG33" s="48"/>
      <c r="AH33" s="48"/>
      <c r="AI33" s="49"/>
      <c r="AJ33" s="52"/>
      <c r="AK33" s="53"/>
      <c r="AL33" s="53"/>
      <c r="AM33" s="53"/>
      <c r="AN33" s="54"/>
      <c r="AO33" s="55"/>
      <c r="AP33" s="78"/>
    </row>
    <row r="34" spans="1:42" ht="12.75">
      <c r="A34" s="162" t="s">
        <v>70</v>
      </c>
      <c r="B34" s="41" t="s">
        <v>84</v>
      </c>
      <c r="C34" s="170" t="s">
        <v>85</v>
      </c>
      <c r="D34" s="362">
        <f t="shared" si="7"/>
        <v>15</v>
      </c>
      <c r="E34" s="368">
        <f t="shared" si="8"/>
        <v>5</v>
      </c>
      <c r="F34" s="44"/>
      <c r="G34" s="44"/>
      <c r="H34" s="44"/>
      <c r="I34" s="44"/>
      <c r="J34" s="45"/>
      <c r="K34" s="164"/>
      <c r="L34" s="164"/>
      <c r="M34" s="164"/>
      <c r="N34" s="164"/>
      <c r="O34" s="165"/>
      <c r="P34" s="171">
        <v>15</v>
      </c>
      <c r="Q34" s="172">
        <v>0</v>
      </c>
      <c r="R34" s="172">
        <v>0</v>
      </c>
      <c r="S34" s="172" t="s">
        <v>27</v>
      </c>
      <c r="T34" s="173">
        <v>5</v>
      </c>
      <c r="U34" s="164"/>
      <c r="V34" s="164"/>
      <c r="W34" s="164"/>
      <c r="X34" s="164"/>
      <c r="Y34" s="165"/>
      <c r="Z34" s="50"/>
      <c r="AA34" s="48"/>
      <c r="AB34" s="48"/>
      <c r="AC34" s="48"/>
      <c r="AD34" s="43"/>
      <c r="AE34" s="48"/>
      <c r="AF34" s="48"/>
      <c r="AG34" s="48"/>
      <c r="AH34" s="48"/>
      <c r="AI34" s="49"/>
      <c r="AJ34" s="52"/>
      <c r="AK34" s="53"/>
      <c r="AL34" s="53"/>
      <c r="AM34" s="53"/>
      <c r="AN34" s="54"/>
      <c r="AO34" s="527" t="s">
        <v>68</v>
      </c>
      <c r="AP34" s="528" t="s">
        <v>79</v>
      </c>
    </row>
    <row r="35" spans="1:42" ht="12.75">
      <c r="A35" s="162" t="s">
        <v>71</v>
      </c>
      <c r="B35" s="41" t="s">
        <v>87</v>
      </c>
      <c r="C35" s="170" t="s">
        <v>88</v>
      </c>
      <c r="D35" s="362">
        <f t="shared" si="7"/>
        <v>10</v>
      </c>
      <c r="E35" s="368">
        <f t="shared" si="8"/>
        <v>2</v>
      </c>
      <c r="F35" s="44"/>
      <c r="G35" s="44"/>
      <c r="H35" s="44"/>
      <c r="I35" s="44"/>
      <c r="J35" s="45"/>
      <c r="K35" s="164"/>
      <c r="L35" s="164"/>
      <c r="M35" s="164"/>
      <c r="N35" s="164"/>
      <c r="O35" s="165"/>
      <c r="P35" s="167"/>
      <c r="Q35" s="164"/>
      <c r="R35" s="164"/>
      <c r="S35" s="164"/>
      <c r="T35" s="168"/>
      <c r="U35" s="175">
        <v>10</v>
      </c>
      <c r="V35" s="176">
        <v>0</v>
      </c>
      <c r="W35" s="176">
        <v>0</v>
      </c>
      <c r="X35" s="164" t="s">
        <v>27</v>
      </c>
      <c r="Y35" s="177">
        <v>2</v>
      </c>
      <c r="Z35" s="50"/>
      <c r="AA35" s="48"/>
      <c r="AB35" s="48"/>
      <c r="AC35" s="44"/>
      <c r="AD35" s="43"/>
      <c r="AE35" s="48"/>
      <c r="AF35" s="48"/>
      <c r="AG35" s="48"/>
      <c r="AH35" s="48"/>
      <c r="AI35" s="49"/>
      <c r="AJ35" s="52"/>
      <c r="AK35" s="53"/>
      <c r="AL35" s="53"/>
      <c r="AM35" s="53"/>
      <c r="AN35" s="54"/>
      <c r="AO35" s="55"/>
      <c r="AP35" s="529"/>
    </row>
    <row r="36" spans="1:42" ht="12.75">
      <c r="A36" s="162" t="s">
        <v>72</v>
      </c>
      <c r="B36" s="41" t="s">
        <v>90</v>
      </c>
      <c r="C36" s="170" t="s">
        <v>91</v>
      </c>
      <c r="D36" s="362">
        <f t="shared" si="7"/>
        <v>15</v>
      </c>
      <c r="E36" s="368">
        <f t="shared" si="8"/>
        <v>5</v>
      </c>
      <c r="F36" s="44"/>
      <c r="G36" s="44"/>
      <c r="H36" s="44"/>
      <c r="I36" s="44"/>
      <c r="J36" s="45"/>
      <c r="K36" s="164"/>
      <c r="L36" s="164"/>
      <c r="M36" s="164"/>
      <c r="N36" s="164"/>
      <c r="O36" s="165"/>
      <c r="P36" s="167"/>
      <c r="Q36" s="164"/>
      <c r="R36" s="164"/>
      <c r="S36" s="164"/>
      <c r="T36" s="168"/>
      <c r="U36" s="175">
        <v>15</v>
      </c>
      <c r="V36" s="176">
        <v>0</v>
      </c>
      <c r="W36" s="176">
        <v>0</v>
      </c>
      <c r="X36" s="164" t="s">
        <v>237</v>
      </c>
      <c r="Y36" s="177">
        <v>5</v>
      </c>
      <c r="Z36" s="50"/>
      <c r="AA36" s="48"/>
      <c r="AB36" s="48"/>
      <c r="AC36" s="44"/>
      <c r="AD36" s="43"/>
      <c r="AE36" s="48"/>
      <c r="AF36" s="48"/>
      <c r="AG36" s="48"/>
      <c r="AH36" s="48"/>
      <c r="AI36" s="49"/>
      <c r="AJ36" s="52"/>
      <c r="AK36" s="53"/>
      <c r="AL36" s="53"/>
      <c r="AM36" s="53"/>
      <c r="AN36" s="54"/>
      <c r="AO36" s="55" t="s">
        <v>68</v>
      </c>
      <c r="AP36" s="528" t="s">
        <v>79</v>
      </c>
    </row>
    <row r="37" spans="1:42" ht="15" customHeight="1">
      <c r="A37" s="162" t="s">
        <v>76</v>
      </c>
      <c r="B37" s="41" t="s">
        <v>92</v>
      </c>
      <c r="C37" s="170" t="s">
        <v>93</v>
      </c>
      <c r="D37" s="362">
        <f t="shared" si="7"/>
        <v>15</v>
      </c>
      <c r="E37" s="368">
        <f t="shared" si="8"/>
        <v>5</v>
      </c>
      <c r="F37" s="44"/>
      <c r="G37" s="44"/>
      <c r="H37" s="44"/>
      <c r="I37" s="44"/>
      <c r="J37" s="45"/>
      <c r="K37" s="164"/>
      <c r="L37" s="164"/>
      <c r="M37" s="164"/>
      <c r="N37" s="164"/>
      <c r="O37" s="165"/>
      <c r="P37" s="167"/>
      <c r="Q37" s="164"/>
      <c r="R37" s="164"/>
      <c r="S37" s="164"/>
      <c r="T37" s="168"/>
      <c r="U37" s="164">
        <v>15</v>
      </c>
      <c r="V37" s="164">
        <v>0</v>
      </c>
      <c r="W37" s="164">
        <v>0</v>
      </c>
      <c r="X37" s="164" t="s">
        <v>27</v>
      </c>
      <c r="Y37" s="165">
        <v>5</v>
      </c>
      <c r="Z37" s="50"/>
      <c r="AA37" s="48"/>
      <c r="AB37" s="48"/>
      <c r="AC37" s="48"/>
      <c r="AD37" s="43"/>
      <c r="AE37" s="48"/>
      <c r="AF37" s="48"/>
      <c r="AG37" s="48"/>
      <c r="AH37" s="48"/>
      <c r="AI37" s="49"/>
      <c r="AJ37" s="52"/>
      <c r="AK37" s="53"/>
      <c r="AL37" s="53"/>
      <c r="AM37" s="53"/>
      <c r="AN37" s="54"/>
      <c r="AO37" s="55" t="s">
        <v>44</v>
      </c>
      <c r="AP37" s="530" t="s">
        <v>46</v>
      </c>
    </row>
    <row r="38" spans="1:42" ht="12.75">
      <c r="A38" s="162" t="s">
        <v>77</v>
      </c>
      <c r="B38" s="41" t="s">
        <v>94</v>
      </c>
      <c r="C38" s="170" t="s">
        <v>95</v>
      </c>
      <c r="D38" s="362">
        <f t="shared" si="7"/>
        <v>15</v>
      </c>
      <c r="E38" s="368">
        <f t="shared" si="8"/>
        <v>4</v>
      </c>
      <c r="F38" s="44"/>
      <c r="G38" s="44"/>
      <c r="H38" s="44"/>
      <c r="I38" s="44"/>
      <c r="J38" s="45"/>
      <c r="K38" s="167">
        <v>10</v>
      </c>
      <c r="L38" s="164">
        <v>0</v>
      </c>
      <c r="M38" s="164">
        <v>5</v>
      </c>
      <c r="N38" s="164" t="s">
        <v>27</v>
      </c>
      <c r="O38" s="168">
        <v>4</v>
      </c>
      <c r="P38" s="167"/>
      <c r="Q38" s="164"/>
      <c r="R38" s="164"/>
      <c r="S38" s="164"/>
      <c r="T38" s="168"/>
      <c r="U38" s="164"/>
      <c r="V38" s="164"/>
      <c r="W38" s="164"/>
      <c r="X38" s="164"/>
      <c r="Y38" s="165"/>
      <c r="Z38" s="50"/>
      <c r="AA38" s="48"/>
      <c r="AB38" s="48"/>
      <c r="AC38" s="48"/>
      <c r="AD38" s="43"/>
      <c r="AE38" s="48"/>
      <c r="AF38" s="48"/>
      <c r="AG38" s="48"/>
      <c r="AH38" s="48"/>
      <c r="AI38" s="49"/>
      <c r="AJ38" s="52"/>
      <c r="AK38" s="53"/>
      <c r="AL38" s="53"/>
      <c r="AM38" s="53"/>
      <c r="AN38" s="54"/>
      <c r="AO38" s="55" t="s">
        <v>14</v>
      </c>
      <c r="AP38" s="530" t="s">
        <v>35</v>
      </c>
    </row>
    <row r="39" spans="1:42" ht="13.5" thickBot="1">
      <c r="A39" s="162" t="s">
        <v>80</v>
      </c>
      <c r="B39" s="81" t="s">
        <v>96</v>
      </c>
      <c r="C39" s="180" t="s">
        <v>97</v>
      </c>
      <c r="D39" s="388">
        <f t="shared" si="7"/>
        <v>10</v>
      </c>
      <c r="E39" s="385">
        <f t="shared" si="8"/>
        <v>3</v>
      </c>
      <c r="F39" s="58"/>
      <c r="G39" s="58"/>
      <c r="H39" s="58"/>
      <c r="I39" s="58"/>
      <c r="J39" s="59"/>
      <c r="K39" s="181">
        <v>10</v>
      </c>
      <c r="L39" s="181">
        <v>0</v>
      </c>
      <c r="M39" s="181">
        <v>0</v>
      </c>
      <c r="N39" s="181" t="s">
        <v>237</v>
      </c>
      <c r="O39" s="182">
        <v>3</v>
      </c>
      <c r="P39" s="183"/>
      <c r="Q39" s="181"/>
      <c r="R39" s="181"/>
      <c r="S39" s="181"/>
      <c r="T39" s="184"/>
      <c r="U39" s="181"/>
      <c r="V39" s="181"/>
      <c r="W39" s="181"/>
      <c r="X39" s="181"/>
      <c r="Y39" s="182"/>
      <c r="Z39" s="63"/>
      <c r="AA39" s="62"/>
      <c r="AB39" s="62"/>
      <c r="AC39" s="62"/>
      <c r="AD39" s="185"/>
      <c r="AE39" s="62"/>
      <c r="AF39" s="62"/>
      <c r="AG39" s="62"/>
      <c r="AH39" s="62"/>
      <c r="AI39" s="10"/>
      <c r="AJ39" s="65"/>
      <c r="AK39" s="66"/>
      <c r="AL39" s="66"/>
      <c r="AM39" s="66"/>
      <c r="AN39" s="67"/>
      <c r="AO39" s="15"/>
      <c r="AP39" s="143"/>
    </row>
    <row r="40" spans="1:42" ht="13.5" thickBot="1">
      <c r="A40" s="416"/>
      <c r="B40" s="463"/>
      <c r="C40" s="105" t="s">
        <v>240</v>
      </c>
      <c r="D40" s="389">
        <v>20</v>
      </c>
      <c r="E40" s="157">
        <v>8</v>
      </c>
      <c r="F40" s="22">
        <v>10</v>
      </c>
      <c r="G40" s="22">
        <v>0</v>
      </c>
      <c r="H40" s="22">
        <v>0</v>
      </c>
      <c r="I40" s="22">
        <v>0</v>
      </c>
      <c r="J40" s="23">
        <v>4</v>
      </c>
      <c r="K40" s="106">
        <v>10</v>
      </c>
      <c r="L40" s="106">
        <v>0</v>
      </c>
      <c r="M40" s="106">
        <v>0</v>
      </c>
      <c r="N40" s="106">
        <v>0</v>
      </c>
      <c r="O40" s="140">
        <v>4</v>
      </c>
      <c r="P40" s="186">
        <v>0</v>
      </c>
      <c r="Q40" s="106">
        <v>0</v>
      </c>
      <c r="R40" s="106">
        <v>0</v>
      </c>
      <c r="S40" s="106">
        <v>0</v>
      </c>
      <c r="T40" s="107">
        <v>0</v>
      </c>
      <c r="U40" s="106">
        <v>0</v>
      </c>
      <c r="V40" s="106">
        <v>0</v>
      </c>
      <c r="W40" s="106">
        <v>0</v>
      </c>
      <c r="X40" s="106">
        <v>0</v>
      </c>
      <c r="Y40" s="140">
        <v>0</v>
      </c>
      <c r="Z40" s="390">
        <v>0</v>
      </c>
      <c r="AA40" s="391">
        <v>0</v>
      </c>
      <c r="AB40" s="391">
        <v>0</v>
      </c>
      <c r="AC40" s="391">
        <v>0</v>
      </c>
      <c r="AD40" s="392">
        <v>0</v>
      </c>
      <c r="AE40" s="22">
        <v>10</v>
      </c>
      <c r="AF40" s="391">
        <v>0</v>
      </c>
      <c r="AG40" s="391">
        <v>0</v>
      </c>
      <c r="AH40" s="391">
        <v>0</v>
      </c>
      <c r="AI40" s="382">
        <v>0</v>
      </c>
      <c r="AJ40" s="393"/>
      <c r="AK40" s="394"/>
      <c r="AL40" s="394"/>
      <c r="AM40" s="394"/>
      <c r="AN40" s="395"/>
      <c r="AO40" s="396"/>
      <c r="AP40" s="397"/>
    </row>
    <row r="41" spans="1:42" ht="12.75">
      <c r="A41" s="179" t="s">
        <v>83</v>
      </c>
      <c r="B41" s="41" t="s">
        <v>244</v>
      </c>
      <c r="C41" s="386" t="s">
        <v>241</v>
      </c>
      <c r="D41" s="400">
        <v>10</v>
      </c>
      <c r="E41" s="401">
        <v>4</v>
      </c>
      <c r="F41" s="402">
        <v>10</v>
      </c>
      <c r="G41" s="402">
        <v>0</v>
      </c>
      <c r="H41" s="402">
        <v>0</v>
      </c>
      <c r="I41" s="402" t="s">
        <v>237</v>
      </c>
      <c r="J41" s="403">
        <v>4</v>
      </c>
      <c r="K41" s="406"/>
      <c r="L41" s="404"/>
      <c r="M41" s="404"/>
      <c r="N41" s="404"/>
      <c r="O41" s="405"/>
      <c r="P41" s="406"/>
      <c r="Q41" s="404"/>
      <c r="R41" s="404"/>
      <c r="S41" s="404"/>
      <c r="T41" s="407"/>
      <c r="U41" s="404"/>
      <c r="V41" s="404"/>
      <c r="W41" s="404"/>
      <c r="X41" s="404"/>
      <c r="Y41" s="405"/>
      <c r="Z41" s="408"/>
      <c r="AA41" s="409"/>
      <c r="AB41" s="409"/>
      <c r="AC41" s="409"/>
      <c r="AD41" s="410"/>
      <c r="AE41" s="411"/>
      <c r="AF41" s="411"/>
      <c r="AG41" s="411"/>
      <c r="AH41" s="411"/>
      <c r="AI41" s="411"/>
      <c r="AJ41" s="412"/>
      <c r="AK41" s="413"/>
      <c r="AL41" s="413"/>
      <c r="AM41" s="413"/>
      <c r="AN41" s="414"/>
      <c r="AO41" s="380"/>
      <c r="AP41" s="415"/>
    </row>
    <row r="42" spans="1:42" ht="13.5" thickBot="1">
      <c r="A42" s="179" t="s">
        <v>86</v>
      </c>
      <c r="B42" s="81" t="s">
        <v>243</v>
      </c>
      <c r="C42" s="387" t="s">
        <v>242</v>
      </c>
      <c r="D42" s="384">
        <v>10</v>
      </c>
      <c r="E42" s="385">
        <v>4</v>
      </c>
      <c r="F42" s="58"/>
      <c r="G42" s="58"/>
      <c r="H42" s="58"/>
      <c r="I42" s="58"/>
      <c r="J42" s="59"/>
      <c r="K42" s="398">
        <v>10</v>
      </c>
      <c r="L42" s="398">
        <v>0</v>
      </c>
      <c r="M42" s="398">
        <v>0</v>
      </c>
      <c r="N42" s="398" t="s">
        <v>237</v>
      </c>
      <c r="O42" s="399">
        <v>4</v>
      </c>
      <c r="P42" s="183"/>
      <c r="Q42" s="181"/>
      <c r="R42" s="181"/>
      <c r="S42" s="181"/>
      <c r="T42" s="184"/>
      <c r="U42" s="181"/>
      <c r="V42" s="181"/>
      <c r="W42" s="181"/>
      <c r="X42" s="181"/>
      <c r="Y42" s="182"/>
      <c r="Z42" s="63"/>
      <c r="AA42" s="62"/>
      <c r="AB42" s="62"/>
      <c r="AC42" s="62"/>
      <c r="AD42" s="185"/>
      <c r="AE42" s="62"/>
      <c r="AF42" s="62"/>
      <c r="AG42" s="62"/>
      <c r="AH42" s="62"/>
      <c r="AI42" s="10"/>
      <c r="AJ42" s="65"/>
      <c r="AK42" s="66"/>
      <c r="AL42" s="66"/>
      <c r="AM42" s="66"/>
      <c r="AN42" s="67"/>
      <c r="AO42" s="15" t="s">
        <v>83</v>
      </c>
      <c r="AP42" s="532" t="s">
        <v>287</v>
      </c>
    </row>
    <row r="43" spans="1:42" ht="22.5" customHeight="1" thickBot="1">
      <c r="A43" s="151"/>
      <c r="B43" s="104" t="s">
        <v>98</v>
      </c>
      <c r="C43" s="105" t="s">
        <v>269</v>
      </c>
      <c r="D43" s="363">
        <f>F43+G43+H43+K43+L43+M43+P43+Q43+R43+U43+V43+W43+Z43+AA43+AB43+AE43+AF43+AG43</f>
        <v>20</v>
      </c>
      <c r="E43" s="107">
        <f t="shared" si="8"/>
        <v>4</v>
      </c>
      <c r="F43" s="106">
        <v>10</v>
      </c>
      <c r="G43" s="106">
        <v>0</v>
      </c>
      <c r="H43" s="106">
        <v>0</v>
      </c>
      <c r="I43" s="106" t="s">
        <v>237</v>
      </c>
      <c r="J43" s="107">
        <v>2</v>
      </c>
      <c r="K43" s="106">
        <v>10</v>
      </c>
      <c r="L43" s="106">
        <v>0</v>
      </c>
      <c r="M43" s="106">
        <v>0</v>
      </c>
      <c r="N43" s="106" t="s">
        <v>237</v>
      </c>
      <c r="O43" s="140">
        <v>2</v>
      </c>
      <c r="P43" s="186"/>
      <c r="Q43" s="106"/>
      <c r="R43" s="106"/>
      <c r="S43" s="106"/>
      <c r="T43" s="111"/>
      <c r="U43" s="106"/>
      <c r="V43" s="106"/>
      <c r="W43" s="106"/>
      <c r="X43" s="106"/>
      <c r="Y43" s="109"/>
      <c r="Z43" s="187"/>
      <c r="AA43" s="188"/>
      <c r="AB43" s="188"/>
      <c r="AC43" s="188"/>
      <c r="AD43" s="141"/>
      <c r="AE43" s="188"/>
      <c r="AF43" s="188"/>
      <c r="AG43" s="188"/>
      <c r="AH43" s="188"/>
      <c r="AI43" s="113"/>
      <c r="AJ43" s="114"/>
      <c r="AK43" s="115"/>
      <c r="AL43" s="115"/>
      <c r="AM43" s="115"/>
      <c r="AN43" s="116"/>
      <c r="AO43" s="117"/>
      <c r="AP43" s="377"/>
    </row>
    <row r="44" spans="1:42" s="438" customFormat="1" ht="12.75">
      <c r="A44" s="418" t="s">
        <v>89</v>
      </c>
      <c r="B44" s="419"/>
      <c r="C44" s="420" t="s">
        <v>263</v>
      </c>
      <c r="D44" s="421"/>
      <c r="E44" s="422"/>
      <c r="F44" s="423"/>
      <c r="G44" s="424"/>
      <c r="H44" s="425"/>
      <c r="I44" s="424"/>
      <c r="J44" s="426"/>
      <c r="K44" s="423"/>
      <c r="L44" s="424"/>
      <c r="M44" s="424"/>
      <c r="N44" s="424"/>
      <c r="O44" s="427"/>
      <c r="P44" s="428"/>
      <c r="Q44" s="429"/>
      <c r="R44" s="429"/>
      <c r="S44" s="429"/>
      <c r="T44" s="430"/>
      <c r="U44" s="428"/>
      <c r="V44" s="429"/>
      <c r="W44" s="429"/>
      <c r="X44" s="429"/>
      <c r="Y44" s="430"/>
      <c r="Z44" s="428"/>
      <c r="AA44" s="429"/>
      <c r="AB44" s="429"/>
      <c r="AC44" s="429"/>
      <c r="AD44" s="431"/>
      <c r="AE44" s="432"/>
      <c r="AF44" s="433"/>
      <c r="AG44" s="433"/>
      <c r="AH44" s="433"/>
      <c r="AI44" s="431"/>
      <c r="AJ44" s="434"/>
      <c r="AK44" s="435"/>
      <c r="AL44" s="435"/>
      <c r="AM44" s="435"/>
      <c r="AN44" s="436"/>
      <c r="AO44" s="437"/>
      <c r="AP44" s="458"/>
    </row>
    <row r="45" spans="1:42" s="438" customFormat="1" ht="13.5" thickBot="1">
      <c r="A45" s="439" t="s">
        <v>254</v>
      </c>
      <c r="B45" s="440"/>
      <c r="C45" s="441" t="s">
        <v>264</v>
      </c>
      <c r="D45" s="442"/>
      <c r="E45" s="443"/>
      <c r="F45" s="444"/>
      <c r="G45" s="444"/>
      <c r="H45" s="444"/>
      <c r="I45" s="444"/>
      <c r="J45" s="445"/>
      <c r="K45" s="444"/>
      <c r="L45" s="444"/>
      <c r="M45" s="444"/>
      <c r="N45" s="444"/>
      <c r="O45" s="446"/>
      <c r="P45" s="301"/>
      <c r="Q45" s="447"/>
      <c r="R45" s="447"/>
      <c r="S45" s="447"/>
      <c r="T45" s="448"/>
      <c r="U45" s="447"/>
      <c r="V45" s="447"/>
      <c r="W45" s="447"/>
      <c r="X45" s="447"/>
      <c r="Y45" s="449"/>
      <c r="Z45" s="301"/>
      <c r="AA45" s="447"/>
      <c r="AB45" s="447"/>
      <c r="AC45" s="447"/>
      <c r="AD45" s="450"/>
      <c r="AE45" s="451"/>
      <c r="AF45" s="451"/>
      <c r="AG45" s="451"/>
      <c r="AH45" s="451"/>
      <c r="AI45" s="452"/>
      <c r="AJ45" s="453"/>
      <c r="AK45" s="454"/>
      <c r="AL45" s="454"/>
      <c r="AM45" s="454"/>
      <c r="AN45" s="455"/>
      <c r="AO45" s="456"/>
      <c r="AP45" s="457"/>
    </row>
    <row r="46" spans="1:42" ht="13.5" thickBot="1">
      <c r="A46" s="189"/>
      <c r="B46" s="190" t="s">
        <v>99</v>
      </c>
      <c r="C46" s="191" t="s">
        <v>100</v>
      </c>
      <c r="D46" s="28">
        <f aca="true" t="shared" si="9" ref="D46:AN46">SUM(D48:D61)</f>
        <v>185</v>
      </c>
      <c r="E46" s="370">
        <f t="shared" si="9"/>
        <v>48</v>
      </c>
      <c r="F46" s="146">
        <f t="shared" si="9"/>
        <v>10</v>
      </c>
      <c r="G46" s="147">
        <f t="shared" si="9"/>
        <v>0</v>
      </c>
      <c r="H46" s="147">
        <f t="shared" si="9"/>
        <v>0</v>
      </c>
      <c r="I46" s="147">
        <f t="shared" si="9"/>
        <v>0</v>
      </c>
      <c r="J46" s="149">
        <f t="shared" si="9"/>
        <v>2</v>
      </c>
      <c r="K46" s="146">
        <f t="shared" si="9"/>
        <v>0</v>
      </c>
      <c r="L46" s="147">
        <f t="shared" si="9"/>
        <v>0</v>
      </c>
      <c r="M46" s="147">
        <f t="shared" si="9"/>
        <v>0</v>
      </c>
      <c r="N46" s="147">
        <f t="shared" si="9"/>
        <v>0</v>
      </c>
      <c r="O46" s="148">
        <f t="shared" si="9"/>
        <v>0</v>
      </c>
      <c r="P46" s="192">
        <f t="shared" si="9"/>
        <v>35</v>
      </c>
      <c r="Q46" s="147">
        <f t="shared" si="9"/>
        <v>0</v>
      </c>
      <c r="R46" s="147">
        <f t="shared" si="9"/>
        <v>0</v>
      </c>
      <c r="S46" s="147">
        <f t="shared" si="9"/>
        <v>0</v>
      </c>
      <c r="T46" s="149">
        <f t="shared" si="9"/>
        <v>11</v>
      </c>
      <c r="U46" s="146">
        <f t="shared" si="9"/>
        <v>35</v>
      </c>
      <c r="V46" s="147">
        <f t="shared" si="9"/>
        <v>0</v>
      </c>
      <c r="W46" s="147">
        <f t="shared" si="9"/>
        <v>0</v>
      </c>
      <c r="X46" s="147">
        <f t="shared" si="9"/>
        <v>0</v>
      </c>
      <c r="Y46" s="148">
        <f t="shared" si="9"/>
        <v>10</v>
      </c>
      <c r="Z46" s="192">
        <f t="shared" si="9"/>
        <v>85</v>
      </c>
      <c r="AA46" s="147">
        <f t="shared" si="9"/>
        <v>0</v>
      </c>
      <c r="AB46" s="147">
        <f t="shared" si="9"/>
        <v>0</v>
      </c>
      <c r="AC46" s="147">
        <f t="shared" si="9"/>
        <v>0</v>
      </c>
      <c r="AD46" s="149">
        <f t="shared" si="9"/>
        <v>22</v>
      </c>
      <c r="AE46" s="146">
        <f t="shared" si="9"/>
        <v>10</v>
      </c>
      <c r="AF46" s="147">
        <f t="shared" si="9"/>
        <v>0</v>
      </c>
      <c r="AG46" s="147">
        <f t="shared" si="9"/>
        <v>10</v>
      </c>
      <c r="AH46" s="147">
        <f t="shared" si="9"/>
        <v>0</v>
      </c>
      <c r="AI46" s="148">
        <f t="shared" si="9"/>
        <v>3</v>
      </c>
      <c r="AJ46" s="192">
        <f t="shared" si="9"/>
        <v>0</v>
      </c>
      <c r="AK46" s="147">
        <f t="shared" si="9"/>
        <v>0</v>
      </c>
      <c r="AL46" s="147">
        <f t="shared" si="9"/>
        <v>0</v>
      </c>
      <c r="AM46" s="147">
        <f t="shared" si="9"/>
        <v>0</v>
      </c>
      <c r="AN46" s="149">
        <f t="shared" si="9"/>
        <v>0</v>
      </c>
      <c r="AO46" s="160"/>
      <c r="AP46" s="378"/>
    </row>
    <row r="47" spans="1:42" ht="12.75">
      <c r="A47" s="193"/>
      <c r="B47" s="523" t="s">
        <v>101</v>
      </c>
      <c r="C47" s="524"/>
      <c r="D47" s="195"/>
      <c r="E47" s="371"/>
      <c r="F47" s="194"/>
      <c r="G47" s="194"/>
      <c r="H47" s="194"/>
      <c r="I47" s="194"/>
      <c r="J47" s="195"/>
      <c r="K47" s="194"/>
      <c r="L47" s="194"/>
      <c r="M47" s="194"/>
      <c r="N47" s="194"/>
      <c r="O47" s="195"/>
      <c r="P47" s="194"/>
      <c r="Q47" s="194"/>
      <c r="R47" s="194"/>
      <c r="S47" s="194"/>
      <c r="T47" s="195"/>
      <c r="U47" s="194"/>
      <c r="V47" s="194"/>
      <c r="W47" s="194"/>
      <c r="X47" s="194"/>
      <c r="Y47" s="195"/>
      <c r="Z47" s="194"/>
      <c r="AA47" s="194"/>
      <c r="AB47" s="194"/>
      <c r="AC47" s="194"/>
      <c r="AD47" s="195"/>
      <c r="AE47" s="194"/>
      <c r="AF47" s="194"/>
      <c r="AG47" s="194"/>
      <c r="AH47" s="194"/>
      <c r="AI47" s="195"/>
      <c r="AJ47" s="194"/>
      <c r="AK47" s="194"/>
      <c r="AL47" s="194"/>
      <c r="AM47" s="194"/>
      <c r="AN47" s="195"/>
      <c r="AO47" s="381"/>
      <c r="AP47" s="379"/>
    </row>
    <row r="48" spans="1:42" ht="12.75">
      <c r="A48" s="212" t="s">
        <v>255</v>
      </c>
      <c r="B48" s="41" t="s">
        <v>103</v>
      </c>
      <c r="C48" s="196" t="s">
        <v>104</v>
      </c>
      <c r="D48" s="362">
        <f aca="true" t="shared" si="10" ref="D48:D61">F48+G48+H48+K48+L48+M48+P48+Q48+R48+U48+V48+W48+Z48+AA48+AB48+AE48+AF48+AG48</f>
        <v>20</v>
      </c>
      <c r="E48" s="368">
        <f aca="true" t="shared" si="11" ref="E48:E61">J48+O48+T48+Y48+AD48+AI48</f>
        <v>5</v>
      </c>
      <c r="F48" s="44"/>
      <c r="G48" s="44"/>
      <c r="H48" s="44"/>
      <c r="I48" s="44"/>
      <c r="J48" s="45"/>
      <c r="K48" s="44"/>
      <c r="L48" s="44"/>
      <c r="M48" s="44"/>
      <c r="N48" s="44"/>
      <c r="O48" s="197"/>
      <c r="P48" s="167"/>
      <c r="Q48" s="164"/>
      <c r="R48" s="164"/>
      <c r="S48" s="164"/>
      <c r="T48" s="198"/>
      <c r="U48" s="164"/>
      <c r="V48" s="164"/>
      <c r="W48" s="164"/>
      <c r="X48" s="164"/>
      <c r="Y48" s="199"/>
      <c r="Z48" s="166">
        <v>20</v>
      </c>
      <c r="AA48" s="200">
        <v>0</v>
      </c>
      <c r="AB48" s="200">
        <v>0</v>
      </c>
      <c r="AC48" s="200" t="s">
        <v>27</v>
      </c>
      <c r="AD48" s="201">
        <v>5</v>
      </c>
      <c r="AE48" s="164"/>
      <c r="AF48" s="164"/>
      <c r="AG48" s="164"/>
      <c r="AH48" s="164"/>
      <c r="AI48" s="199"/>
      <c r="AJ48" s="202"/>
      <c r="AK48" s="203"/>
      <c r="AL48" s="203"/>
      <c r="AM48" s="203"/>
      <c r="AN48" s="204"/>
      <c r="AO48" s="55" t="s">
        <v>68</v>
      </c>
      <c r="AP48" s="174" t="s">
        <v>79</v>
      </c>
    </row>
    <row r="49" spans="1:42" ht="12.75">
      <c r="A49" s="162" t="s">
        <v>256</v>
      </c>
      <c r="B49" s="41" t="s">
        <v>105</v>
      </c>
      <c r="C49" s="205" t="s">
        <v>106</v>
      </c>
      <c r="D49" s="362">
        <f t="shared" si="10"/>
        <v>10</v>
      </c>
      <c r="E49" s="368">
        <f t="shared" si="11"/>
        <v>3</v>
      </c>
      <c r="F49" s="44"/>
      <c r="G49" s="44"/>
      <c r="H49" s="44"/>
      <c r="I49" s="44"/>
      <c r="J49" s="45"/>
      <c r="K49" s="44"/>
      <c r="L49" s="44"/>
      <c r="M49" s="44"/>
      <c r="N49" s="44"/>
      <c r="O49" s="197"/>
      <c r="P49" s="171">
        <v>10</v>
      </c>
      <c r="Q49" s="172">
        <v>0</v>
      </c>
      <c r="R49" s="172">
        <v>0</v>
      </c>
      <c r="S49" s="172" t="s">
        <v>27</v>
      </c>
      <c r="T49" s="173">
        <v>3</v>
      </c>
      <c r="U49" s="164"/>
      <c r="V49" s="164"/>
      <c r="W49" s="164"/>
      <c r="X49" s="164"/>
      <c r="Y49" s="165"/>
      <c r="Z49" s="167"/>
      <c r="AA49" s="164"/>
      <c r="AB49" s="164"/>
      <c r="AC49" s="164"/>
      <c r="AD49" s="198"/>
      <c r="AE49" s="164"/>
      <c r="AF49" s="164"/>
      <c r="AG49" s="164"/>
      <c r="AH49" s="164"/>
      <c r="AI49" s="199"/>
      <c r="AJ49" s="202"/>
      <c r="AK49" s="203"/>
      <c r="AL49" s="203"/>
      <c r="AM49" s="203"/>
      <c r="AN49" s="204"/>
      <c r="AO49" s="55"/>
      <c r="AP49" s="78"/>
    </row>
    <row r="50" spans="1:42" ht="12.75">
      <c r="A50" s="212" t="s">
        <v>102</v>
      </c>
      <c r="B50" s="41" t="s">
        <v>107</v>
      </c>
      <c r="C50" s="206" t="s">
        <v>108</v>
      </c>
      <c r="D50" s="362">
        <f t="shared" si="10"/>
        <v>10</v>
      </c>
      <c r="E50" s="368">
        <f t="shared" si="11"/>
        <v>3</v>
      </c>
      <c r="F50" s="44"/>
      <c r="G50" s="44"/>
      <c r="H50" s="44"/>
      <c r="I50" s="44"/>
      <c r="J50" s="45"/>
      <c r="K50" s="44"/>
      <c r="L50" s="44"/>
      <c r="M50" s="44"/>
      <c r="N50" s="44"/>
      <c r="O50" s="197"/>
      <c r="P50" s="167"/>
      <c r="Q50" s="164"/>
      <c r="R50" s="164"/>
      <c r="S50" s="164"/>
      <c r="T50" s="198"/>
      <c r="U50" s="164">
        <v>10</v>
      </c>
      <c r="V50" s="164">
        <v>0</v>
      </c>
      <c r="W50" s="164">
        <v>0</v>
      </c>
      <c r="X50" s="164" t="s">
        <v>27</v>
      </c>
      <c r="Y50" s="199">
        <v>3</v>
      </c>
      <c r="Z50" s="167"/>
      <c r="AA50" s="164"/>
      <c r="AB50" s="164"/>
      <c r="AC50" s="164"/>
      <c r="AD50" s="198"/>
      <c r="AE50" s="164"/>
      <c r="AF50" s="164"/>
      <c r="AG50" s="164"/>
      <c r="AH50" s="164"/>
      <c r="AI50" s="199"/>
      <c r="AJ50" s="47"/>
      <c r="AK50" s="207"/>
      <c r="AL50" s="207"/>
      <c r="AM50" s="207"/>
      <c r="AN50" s="208"/>
      <c r="AO50" s="55" t="s">
        <v>69</v>
      </c>
      <c r="AP50" s="78" t="s">
        <v>82</v>
      </c>
    </row>
    <row r="51" spans="1:42" ht="12.75">
      <c r="A51" s="212" t="s">
        <v>257</v>
      </c>
      <c r="B51" s="41" t="s">
        <v>109</v>
      </c>
      <c r="C51" s="206" t="s">
        <v>110</v>
      </c>
      <c r="D51" s="362">
        <f t="shared" si="10"/>
        <v>15</v>
      </c>
      <c r="E51" s="368">
        <f t="shared" si="11"/>
        <v>5</v>
      </c>
      <c r="F51" s="44"/>
      <c r="G51" s="44"/>
      <c r="H51" s="44"/>
      <c r="I51" s="44"/>
      <c r="J51" s="45"/>
      <c r="K51" s="44"/>
      <c r="L51" s="44"/>
      <c r="M51" s="44"/>
      <c r="N51" s="44"/>
      <c r="O51" s="197"/>
      <c r="P51" s="167">
        <v>15</v>
      </c>
      <c r="Q51" s="164">
        <v>0</v>
      </c>
      <c r="R51" s="164">
        <v>0</v>
      </c>
      <c r="S51" s="164" t="s">
        <v>237</v>
      </c>
      <c r="T51" s="198">
        <v>5</v>
      </c>
      <c r="U51" s="164"/>
      <c r="V51" s="164"/>
      <c r="W51" s="164"/>
      <c r="X51" s="164"/>
      <c r="Y51" s="199"/>
      <c r="Z51" s="167"/>
      <c r="AA51" s="164"/>
      <c r="AB51" s="164"/>
      <c r="AC51" s="164"/>
      <c r="AD51" s="198"/>
      <c r="AE51" s="164"/>
      <c r="AF51" s="164"/>
      <c r="AG51" s="164"/>
      <c r="AH51" s="164"/>
      <c r="AI51" s="199"/>
      <c r="AJ51" s="202"/>
      <c r="AK51" s="203"/>
      <c r="AL51" s="203"/>
      <c r="AM51" s="203"/>
      <c r="AN51" s="204"/>
      <c r="AO51" s="55"/>
      <c r="AP51" s="78"/>
    </row>
    <row r="52" spans="1:42" ht="12.75">
      <c r="A52" s="162" t="s">
        <v>258</v>
      </c>
      <c r="B52" s="41" t="s">
        <v>111</v>
      </c>
      <c r="C52" s="206" t="s">
        <v>112</v>
      </c>
      <c r="D52" s="362">
        <f t="shared" si="10"/>
        <v>20</v>
      </c>
      <c r="E52" s="368">
        <f t="shared" si="11"/>
        <v>5</v>
      </c>
      <c r="F52" s="44"/>
      <c r="G52" s="44"/>
      <c r="H52" s="44"/>
      <c r="I52" s="44"/>
      <c r="J52" s="45"/>
      <c r="K52" s="44"/>
      <c r="L52" s="44"/>
      <c r="M52" s="44"/>
      <c r="N52" s="44"/>
      <c r="O52" s="197"/>
      <c r="P52" s="167"/>
      <c r="Q52" s="164"/>
      <c r="R52" s="164"/>
      <c r="S52" s="164"/>
      <c r="T52" s="198"/>
      <c r="U52" s="164"/>
      <c r="V52" s="164"/>
      <c r="W52" s="164"/>
      <c r="X52" s="164"/>
      <c r="Y52" s="199"/>
      <c r="Z52" s="167">
        <v>20</v>
      </c>
      <c r="AA52" s="164">
        <v>0</v>
      </c>
      <c r="AB52" s="164">
        <v>0</v>
      </c>
      <c r="AC52" s="164" t="s">
        <v>27</v>
      </c>
      <c r="AD52" s="198">
        <v>5</v>
      </c>
      <c r="AE52" s="164"/>
      <c r="AF52" s="209"/>
      <c r="AG52" s="209"/>
      <c r="AH52" s="209"/>
      <c r="AI52" s="210"/>
      <c r="AJ52" s="47"/>
      <c r="AK52" s="207"/>
      <c r="AL52" s="207"/>
      <c r="AM52" s="207"/>
      <c r="AN52" s="208"/>
      <c r="AO52" s="55" t="s">
        <v>288</v>
      </c>
      <c r="AP52" s="78" t="s">
        <v>79</v>
      </c>
    </row>
    <row r="53" spans="1:42" ht="12.75">
      <c r="A53" s="212" t="s">
        <v>259</v>
      </c>
      <c r="B53" s="41" t="s">
        <v>113</v>
      </c>
      <c r="C53" s="91" t="s">
        <v>114</v>
      </c>
      <c r="D53" s="362">
        <f t="shared" si="10"/>
        <v>20</v>
      </c>
      <c r="E53" s="368">
        <f t="shared" si="11"/>
        <v>5</v>
      </c>
      <c r="F53" s="211"/>
      <c r="G53" s="211"/>
      <c r="H53" s="44"/>
      <c r="I53" s="44"/>
      <c r="J53" s="45"/>
      <c r="K53" s="44"/>
      <c r="L53" s="44"/>
      <c r="M53" s="44"/>
      <c r="N53" s="44"/>
      <c r="O53" s="46"/>
      <c r="P53" s="167"/>
      <c r="Q53" s="164"/>
      <c r="R53" s="164"/>
      <c r="S53" s="164"/>
      <c r="T53" s="198"/>
      <c r="U53" s="164"/>
      <c r="V53" s="164"/>
      <c r="W53" s="164"/>
      <c r="X53" s="164"/>
      <c r="Y53" s="199"/>
      <c r="Z53" s="167">
        <v>20</v>
      </c>
      <c r="AA53" s="164">
        <v>0</v>
      </c>
      <c r="AB53" s="164">
        <v>0</v>
      </c>
      <c r="AC53" s="164" t="s">
        <v>27</v>
      </c>
      <c r="AD53" s="198">
        <v>5</v>
      </c>
      <c r="AE53" s="164"/>
      <c r="AF53" s="164"/>
      <c r="AG53" s="164"/>
      <c r="AH53" s="164"/>
      <c r="AI53" s="199"/>
      <c r="AJ53" s="202"/>
      <c r="AK53" s="203"/>
      <c r="AL53" s="203"/>
      <c r="AM53" s="203"/>
      <c r="AN53" s="204"/>
      <c r="AO53" s="55" t="s">
        <v>72</v>
      </c>
      <c r="AP53" s="78" t="s">
        <v>91</v>
      </c>
    </row>
    <row r="54" spans="1:42" ht="12.75">
      <c r="A54" s="212" t="s">
        <v>260</v>
      </c>
      <c r="B54" s="41" t="s">
        <v>247</v>
      </c>
      <c r="C54" s="91" t="s">
        <v>246</v>
      </c>
      <c r="D54" s="362">
        <f t="shared" si="10"/>
        <v>20</v>
      </c>
      <c r="E54" s="368">
        <f t="shared" si="11"/>
        <v>3</v>
      </c>
      <c r="F54" s="211"/>
      <c r="G54" s="211"/>
      <c r="H54" s="44"/>
      <c r="I54" s="44"/>
      <c r="J54" s="45"/>
      <c r="K54" s="44"/>
      <c r="L54" s="44"/>
      <c r="M54" s="44"/>
      <c r="N54" s="44"/>
      <c r="O54" s="46"/>
      <c r="P54" s="167"/>
      <c r="Q54" s="164"/>
      <c r="R54" s="164"/>
      <c r="S54" s="164"/>
      <c r="T54" s="198"/>
      <c r="U54" s="164"/>
      <c r="V54" s="164"/>
      <c r="W54" s="164"/>
      <c r="X54" s="164"/>
      <c r="Y54" s="199"/>
      <c r="Z54" s="167"/>
      <c r="AA54" s="164"/>
      <c r="AB54" s="164"/>
      <c r="AC54" s="164"/>
      <c r="AD54" s="198"/>
      <c r="AE54" s="164">
        <v>10</v>
      </c>
      <c r="AF54" s="209">
        <v>0</v>
      </c>
      <c r="AG54" s="209">
        <v>10</v>
      </c>
      <c r="AH54" s="209" t="s">
        <v>237</v>
      </c>
      <c r="AI54" s="210">
        <v>3</v>
      </c>
      <c r="AJ54" s="47"/>
      <c r="AK54" s="207"/>
      <c r="AL54" s="207"/>
      <c r="AM54" s="207"/>
      <c r="AN54" s="208"/>
      <c r="AO54" s="55"/>
      <c r="AP54" s="130"/>
    </row>
    <row r="55" spans="1:42" ht="12.75">
      <c r="A55" s="162" t="s">
        <v>261</v>
      </c>
      <c r="B55" s="95" t="s">
        <v>116</v>
      </c>
      <c r="C55" s="91" t="s">
        <v>117</v>
      </c>
      <c r="D55" s="362">
        <f t="shared" si="10"/>
        <v>10</v>
      </c>
      <c r="E55" s="368">
        <f t="shared" si="11"/>
        <v>2</v>
      </c>
      <c r="F55" s="213">
        <v>10</v>
      </c>
      <c r="G55" s="213">
        <v>0</v>
      </c>
      <c r="H55" s="70">
        <v>0</v>
      </c>
      <c r="I55" s="70" t="s">
        <v>237</v>
      </c>
      <c r="J55" s="131">
        <v>2</v>
      </c>
      <c r="K55" s="70"/>
      <c r="L55" s="70"/>
      <c r="M55" s="70"/>
      <c r="N55" s="70"/>
      <c r="O55" s="132"/>
      <c r="P55" s="171"/>
      <c r="Q55" s="172"/>
      <c r="R55" s="172"/>
      <c r="S55" s="172"/>
      <c r="T55" s="214"/>
      <c r="U55" s="172"/>
      <c r="V55" s="172"/>
      <c r="W55" s="172"/>
      <c r="X55" s="172"/>
      <c r="Y55" s="215"/>
      <c r="Z55" s="171"/>
      <c r="AA55" s="172"/>
      <c r="AB55" s="172"/>
      <c r="AC55" s="172"/>
      <c r="AD55" s="214"/>
      <c r="AE55" s="172"/>
      <c r="AF55" s="172"/>
      <c r="AG55" s="172"/>
      <c r="AH55" s="172"/>
      <c r="AI55" s="215"/>
      <c r="AJ55" s="216"/>
      <c r="AK55" s="217"/>
      <c r="AL55" s="217"/>
      <c r="AM55" s="217"/>
      <c r="AN55" s="72"/>
      <c r="AO55" s="78"/>
      <c r="AP55" s="130"/>
    </row>
    <row r="56" spans="1:42" ht="12.75">
      <c r="A56" s="218"/>
      <c r="B56" s="484" t="s">
        <v>118</v>
      </c>
      <c r="C56" s="485"/>
      <c r="D56" s="222"/>
      <c r="E56" s="372"/>
      <c r="F56" s="219"/>
      <c r="G56" s="219"/>
      <c r="H56" s="220"/>
      <c r="I56" s="220"/>
      <c r="J56" s="221"/>
      <c r="K56" s="220"/>
      <c r="L56" s="220"/>
      <c r="M56" s="220"/>
      <c r="N56" s="220"/>
      <c r="O56" s="222"/>
      <c r="P56" s="223"/>
      <c r="Q56" s="220"/>
      <c r="R56" s="220"/>
      <c r="S56" s="220"/>
      <c r="T56" s="221"/>
      <c r="U56" s="220"/>
      <c r="V56" s="220"/>
      <c r="W56" s="220"/>
      <c r="X56" s="220"/>
      <c r="Y56" s="222"/>
      <c r="Z56" s="223"/>
      <c r="AA56" s="220"/>
      <c r="AB56" s="220"/>
      <c r="AC56" s="220"/>
      <c r="AD56" s="221"/>
      <c r="AE56" s="220"/>
      <c r="AF56" s="220"/>
      <c r="AG56" s="220"/>
      <c r="AH56" s="220"/>
      <c r="AI56" s="222"/>
      <c r="AJ56" s="223"/>
      <c r="AK56" s="220"/>
      <c r="AL56" s="220"/>
      <c r="AM56" s="220"/>
      <c r="AN56" s="222"/>
      <c r="AO56" s="224"/>
      <c r="AP56" s="225"/>
    </row>
    <row r="57" spans="1:42" ht="12.75">
      <c r="A57" s="162" t="s">
        <v>262</v>
      </c>
      <c r="B57" s="41" t="s">
        <v>120</v>
      </c>
      <c r="C57" s="226" t="s">
        <v>121</v>
      </c>
      <c r="D57" s="362">
        <f t="shared" si="10"/>
        <v>10</v>
      </c>
      <c r="E57" s="368">
        <f t="shared" si="11"/>
        <v>3</v>
      </c>
      <c r="F57" s="211"/>
      <c r="G57" s="211"/>
      <c r="H57" s="44"/>
      <c r="I57" s="44"/>
      <c r="J57" s="45"/>
      <c r="K57" s="44"/>
      <c r="L57" s="44"/>
      <c r="M57" s="44"/>
      <c r="N57" s="44"/>
      <c r="O57" s="46"/>
      <c r="P57" s="47"/>
      <c r="Q57" s="44"/>
      <c r="R57" s="44"/>
      <c r="S57" s="44"/>
      <c r="T57" s="45"/>
      <c r="U57" s="167"/>
      <c r="V57" s="164"/>
      <c r="W57" s="164"/>
      <c r="X57" s="164"/>
      <c r="Y57" s="198"/>
      <c r="Z57" s="167">
        <v>10</v>
      </c>
      <c r="AA57" s="164">
        <v>0</v>
      </c>
      <c r="AB57" s="164">
        <v>0</v>
      </c>
      <c r="AC57" s="164" t="s">
        <v>27</v>
      </c>
      <c r="AD57" s="198">
        <v>3</v>
      </c>
      <c r="AE57" s="167"/>
      <c r="AF57" s="164"/>
      <c r="AG57" s="164"/>
      <c r="AH57" s="164"/>
      <c r="AI57" s="198"/>
      <c r="AJ57" s="202"/>
      <c r="AK57" s="203"/>
      <c r="AL57" s="203"/>
      <c r="AM57" s="203"/>
      <c r="AN57" s="204"/>
      <c r="AO57" s="55" t="s">
        <v>67</v>
      </c>
      <c r="AP57" s="55" t="s">
        <v>238</v>
      </c>
    </row>
    <row r="58" spans="1:42" ht="12.75">
      <c r="A58" s="162" t="s">
        <v>115</v>
      </c>
      <c r="B58" s="41" t="s">
        <v>123</v>
      </c>
      <c r="C58" s="91" t="s">
        <v>124</v>
      </c>
      <c r="D58" s="362">
        <f t="shared" si="10"/>
        <v>15</v>
      </c>
      <c r="E58" s="368">
        <f t="shared" si="11"/>
        <v>5</v>
      </c>
      <c r="F58" s="211"/>
      <c r="G58" s="211"/>
      <c r="H58" s="44"/>
      <c r="I58" s="44"/>
      <c r="J58" s="45"/>
      <c r="K58" s="44"/>
      <c r="L58" s="44"/>
      <c r="M58" s="44"/>
      <c r="N58" s="44"/>
      <c r="O58" s="46"/>
      <c r="P58" s="47"/>
      <c r="Q58" s="44"/>
      <c r="R58" s="44"/>
      <c r="S58" s="44"/>
      <c r="T58" s="45"/>
      <c r="U58" s="164">
        <v>15</v>
      </c>
      <c r="V58" s="164">
        <v>0</v>
      </c>
      <c r="W58" s="164">
        <v>0</v>
      </c>
      <c r="X58" s="164" t="s">
        <v>237</v>
      </c>
      <c r="Y58" s="199">
        <v>5</v>
      </c>
      <c r="Z58" s="167"/>
      <c r="AA58" s="164"/>
      <c r="AB58" s="164"/>
      <c r="AC58" s="164"/>
      <c r="AD58" s="198"/>
      <c r="AE58" s="164"/>
      <c r="AF58" s="164"/>
      <c r="AG58" s="164"/>
      <c r="AH58" s="164"/>
      <c r="AI58" s="199"/>
      <c r="AJ58" s="202"/>
      <c r="AK58" s="203"/>
      <c r="AL58" s="203"/>
      <c r="AM58" s="203"/>
      <c r="AN58" s="204"/>
      <c r="AO58" s="55"/>
      <c r="AP58" s="130"/>
    </row>
    <row r="59" spans="1:42" ht="12.75">
      <c r="A59" s="162" t="s">
        <v>119</v>
      </c>
      <c r="B59" s="95" t="s">
        <v>126</v>
      </c>
      <c r="C59" s="227" t="s">
        <v>127</v>
      </c>
      <c r="D59" s="362">
        <f t="shared" si="10"/>
        <v>15</v>
      </c>
      <c r="E59" s="368">
        <f t="shared" si="11"/>
        <v>4</v>
      </c>
      <c r="F59" s="211"/>
      <c r="G59" s="211"/>
      <c r="H59" s="44"/>
      <c r="I59" s="44"/>
      <c r="J59" s="45"/>
      <c r="K59" s="44"/>
      <c r="L59" s="44"/>
      <c r="M59" s="44"/>
      <c r="N59" s="44"/>
      <c r="O59" s="46"/>
      <c r="P59" s="47"/>
      <c r="Q59" s="44"/>
      <c r="R59" s="44"/>
      <c r="S59" s="44"/>
      <c r="T59" s="45"/>
      <c r="U59" s="171"/>
      <c r="V59" s="172"/>
      <c r="W59" s="172"/>
      <c r="X59" s="172"/>
      <c r="Y59" s="173"/>
      <c r="Z59" s="171">
        <v>15</v>
      </c>
      <c r="AA59" s="172">
        <v>0</v>
      </c>
      <c r="AB59" s="172">
        <v>0</v>
      </c>
      <c r="AC59" s="172" t="s">
        <v>237</v>
      </c>
      <c r="AD59" s="173">
        <v>4</v>
      </c>
      <c r="AE59" s="164"/>
      <c r="AF59" s="164"/>
      <c r="AG59" s="164"/>
      <c r="AH59" s="164"/>
      <c r="AI59" s="165"/>
      <c r="AJ59" s="202"/>
      <c r="AK59" s="203"/>
      <c r="AL59" s="203"/>
      <c r="AM59" s="203"/>
      <c r="AN59" s="204"/>
      <c r="AO59" s="55" t="s">
        <v>69</v>
      </c>
      <c r="AP59" s="531" t="s">
        <v>82</v>
      </c>
    </row>
    <row r="60" spans="1:42" ht="12.75">
      <c r="A60" s="162" t="s">
        <v>122</v>
      </c>
      <c r="B60" s="41" t="s">
        <v>129</v>
      </c>
      <c r="C60" s="91" t="s">
        <v>130</v>
      </c>
      <c r="D60" s="362">
        <f t="shared" si="10"/>
        <v>10</v>
      </c>
      <c r="E60" s="368">
        <f t="shared" si="11"/>
        <v>2</v>
      </c>
      <c r="F60" s="211"/>
      <c r="G60" s="211"/>
      <c r="H60" s="44"/>
      <c r="I60" s="44"/>
      <c r="J60" s="45"/>
      <c r="K60" s="44"/>
      <c r="L60" s="44"/>
      <c r="M60" s="44"/>
      <c r="N60" s="44"/>
      <c r="O60" s="46"/>
      <c r="P60" s="47"/>
      <c r="Q60" s="44"/>
      <c r="R60" s="44"/>
      <c r="S60" s="44"/>
      <c r="T60" s="45"/>
      <c r="U60" s="164">
        <v>10</v>
      </c>
      <c r="V60" s="164">
        <v>0</v>
      </c>
      <c r="W60" s="164">
        <v>0</v>
      </c>
      <c r="X60" s="164" t="s">
        <v>237</v>
      </c>
      <c r="Y60" s="199">
        <v>2</v>
      </c>
      <c r="Z60" s="171"/>
      <c r="AA60" s="172"/>
      <c r="AB60" s="172"/>
      <c r="AC60" s="172"/>
      <c r="AD60" s="173"/>
      <c r="AE60" s="164"/>
      <c r="AF60" s="164"/>
      <c r="AG60" s="164"/>
      <c r="AH60" s="164"/>
      <c r="AI60" s="165"/>
      <c r="AJ60" s="202"/>
      <c r="AK60" s="203"/>
      <c r="AL60" s="203"/>
      <c r="AM60" s="203"/>
      <c r="AN60" s="204"/>
      <c r="AO60" s="55" t="s">
        <v>68</v>
      </c>
      <c r="AP60" s="174" t="s">
        <v>79</v>
      </c>
    </row>
    <row r="61" spans="1:42" ht="13.5" thickBot="1">
      <c r="A61" s="162" t="s">
        <v>125</v>
      </c>
      <c r="B61" s="41" t="s">
        <v>132</v>
      </c>
      <c r="C61" s="91" t="s">
        <v>133</v>
      </c>
      <c r="D61" s="362">
        <f t="shared" si="10"/>
        <v>10</v>
      </c>
      <c r="E61" s="368">
        <f t="shared" si="11"/>
        <v>3</v>
      </c>
      <c r="F61" s="44"/>
      <c r="G61" s="44"/>
      <c r="H61" s="44"/>
      <c r="I61" s="44"/>
      <c r="J61" s="45"/>
      <c r="K61" s="44"/>
      <c r="L61" s="44"/>
      <c r="M61" s="44"/>
      <c r="N61" s="44"/>
      <c r="O61" s="46"/>
      <c r="P61" s="47">
        <v>10</v>
      </c>
      <c r="Q61" s="44">
        <v>0</v>
      </c>
      <c r="R61" s="44">
        <v>0</v>
      </c>
      <c r="S61" s="44" t="s">
        <v>237</v>
      </c>
      <c r="T61" s="45">
        <v>3</v>
      </c>
      <c r="U61" s="164"/>
      <c r="V61" s="164"/>
      <c r="W61" s="164"/>
      <c r="X61" s="164"/>
      <c r="Y61" s="199"/>
      <c r="Z61" s="167"/>
      <c r="AA61" s="164"/>
      <c r="AB61" s="164"/>
      <c r="AC61" s="164"/>
      <c r="AD61" s="198"/>
      <c r="AE61" s="164"/>
      <c r="AF61" s="164"/>
      <c r="AG61" s="164"/>
      <c r="AH61" s="181"/>
      <c r="AI61" s="199"/>
      <c r="AJ61" s="202"/>
      <c r="AK61" s="203"/>
      <c r="AL61" s="203"/>
      <c r="AM61" s="203"/>
      <c r="AN61" s="204"/>
      <c r="AO61" s="55"/>
      <c r="AP61" s="130"/>
    </row>
    <row r="62" spans="1:42" ht="13.5" thickBot="1">
      <c r="A62" s="228"/>
      <c r="B62" s="229" t="s">
        <v>134</v>
      </c>
      <c r="C62" s="230" t="s">
        <v>135</v>
      </c>
      <c r="D62" s="332">
        <f aca="true" t="shared" si="12" ref="D62:AN62">D46+D29+D8</f>
        <v>520</v>
      </c>
      <c r="E62" s="232">
        <f t="shared" si="12"/>
        <v>147</v>
      </c>
      <c r="F62" s="192">
        <f t="shared" si="12"/>
        <v>100</v>
      </c>
      <c r="G62" s="192">
        <f t="shared" si="12"/>
        <v>0</v>
      </c>
      <c r="H62" s="192">
        <f t="shared" si="12"/>
        <v>10</v>
      </c>
      <c r="I62" s="192">
        <f t="shared" si="12"/>
        <v>0</v>
      </c>
      <c r="J62" s="231">
        <f t="shared" si="12"/>
        <v>31</v>
      </c>
      <c r="K62" s="146">
        <f t="shared" si="12"/>
        <v>105</v>
      </c>
      <c r="L62" s="192">
        <f t="shared" si="12"/>
        <v>0</v>
      </c>
      <c r="M62" s="192">
        <f t="shared" si="12"/>
        <v>5</v>
      </c>
      <c r="N62" s="192">
        <f t="shared" si="12"/>
        <v>0</v>
      </c>
      <c r="O62" s="232">
        <f t="shared" si="12"/>
        <v>33</v>
      </c>
      <c r="P62" s="192">
        <f t="shared" si="12"/>
        <v>100</v>
      </c>
      <c r="Q62" s="192">
        <f t="shared" si="12"/>
        <v>0</v>
      </c>
      <c r="R62" s="192">
        <f t="shared" si="12"/>
        <v>0</v>
      </c>
      <c r="S62" s="192">
        <f t="shared" si="12"/>
        <v>0</v>
      </c>
      <c r="T62" s="231">
        <f t="shared" si="12"/>
        <v>30</v>
      </c>
      <c r="U62" s="146">
        <f t="shared" si="12"/>
        <v>95</v>
      </c>
      <c r="V62" s="192">
        <f t="shared" si="12"/>
        <v>0</v>
      </c>
      <c r="W62" s="192">
        <f t="shared" si="12"/>
        <v>0</v>
      </c>
      <c r="X62" s="192">
        <f t="shared" si="12"/>
        <v>0</v>
      </c>
      <c r="Y62" s="232">
        <f t="shared" si="12"/>
        <v>28</v>
      </c>
      <c r="Z62" s="192">
        <f t="shared" si="12"/>
        <v>85</v>
      </c>
      <c r="AA62" s="192">
        <f t="shared" si="12"/>
        <v>0</v>
      </c>
      <c r="AB62" s="192">
        <f t="shared" si="12"/>
        <v>0</v>
      </c>
      <c r="AC62" s="192">
        <f t="shared" si="12"/>
        <v>0</v>
      </c>
      <c r="AD62" s="231">
        <f t="shared" si="12"/>
        <v>22</v>
      </c>
      <c r="AE62" s="146">
        <f t="shared" si="12"/>
        <v>10</v>
      </c>
      <c r="AF62" s="192">
        <f t="shared" si="12"/>
        <v>0</v>
      </c>
      <c r="AG62" s="192">
        <f t="shared" si="12"/>
        <v>10</v>
      </c>
      <c r="AH62" s="192">
        <f t="shared" si="12"/>
        <v>0</v>
      </c>
      <c r="AI62" s="232">
        <f t="shared" si="12"/>
        <v>3</v>
      </c>
      <c r="AJ62" s="192">
        <f t="shared" si="12"/>
        <v>0</v>
      </c>
      <c r="AK62" s="192">
        <f t="shared" si="12"/>
        <v>0</v>
      </c>
      <c r="AL62" s="192">
        <f t="shared" si="12"/>
        <v>0</v>
      </c>
      <c r="AM62" s="192">
        <f t="shared" si="12"/>
        <v>0</v>
      </c>
      <c r="AN62" s="231">
        <f t="shared" si="12"/>
        <v>0</v>
      </c>
      <c r="AO62" s="28"/>
      <c r="AP62" s="29"/>
    </row>
    <row r="63" spans="1:42" ht="13.5" thickBot="1">
      <c r="A63" s="24"/>
      <c r="B63" s="233" t="s">
        <v>136</v>
      </c>
      <c r="C63" s="191" t="s">
        <v>137</v>
      </c>
      <c r="D63" s="332">
        <f aca="true" t="shared" si="13" ref="D63:AL63">D86</f>
        <v>150</v>
      </c>
      <c r="E63" s="232">
        <f t="shared" si="13"/>
        <v>33</v>
      </c>
      <c r="F63" s="192">
        <f t="shared" si="13"/>
        <v>0</v>
      </c>
      <c r="G63" s="147">
        <f t="shared" si="13"/>
        <v>0</v>
      </c>
      <c r="H63" s="147">
        <f t="shared" si="13"/>
        <v>0</v>
      </c>
      <c r="I63" s="147">
        <f t="shared" si="13"/>
        <v>0</v>
      </c>
      <c r="J63" s="149">
        <f t="shared" si="13"/>
        <v>0</v>
      </c>
      <c r="K63" s="146">
        <f t="shared" si="13"/>
        <v>0</v>
      </c>
      <c r="L63" s="147">
        <f t="shared" si="13"/>
        <v>0</v>
      </c>
      <c r="M63" s="147">
        <f t="shared" si="13"/>
        <v>0</v>
      </c>
      <c r="N63" s="147">
        <f t="shared" si="13"/>
        <v>0</v>
      </c>
      <c r="O63" s="148">
        <f t="shared" si="13"/>
        <v>0</v>
      </c>
      <c r="P63" s="192">
        <f t="shared" si="13"/>
        <v>0</v>
      </c>
      <c r="Q63" s="147">
        <f t="shared" si="13"/>
        <v>0</v>
      </c>
      <c r="R63" s="147">
        <f t="shared" si="13"/>
        <v>0</v>
      </c>
      <c r="S63" s="147">
        <f t="shared" si="13"/>
        <v>0</v>
      </c>
      <c r="T63" s="149">
        <f t="shared" si="13"/>
        <v>0</v>
      </c>
      <c r="U63" s="146">
        <f t="shared" si="13"/>
        <v>0</v>
      </c>
      <c r="V63" s="147">
        <f t="shared" si="13"/>
        <v>0</v>
      </c>
      <c r="W63" s="147">
        <f t="shared" si="13"/>
        <v>0</v>
      </c>
      <c r="X63" s="147">
        <f t="shared" si="13"/>
        <v>0</v>
      </c>
      <c r="Y63" s="148">
        <f t="shared" si="13"/>
        <v>0</v>
      </c>
      <c r="Z63" s="192">
        <f t="shared" si="13"/>
        <v>40</v>
      </c>
      <c r="AA63" s="147">
        <f t="shared" si="13"/>
        <v>0</v>
      </c>
      <c r="AB63" s="147">
        <f t="shared" si="13"/>
        <v>0</v>
      </c>
      <c r="AC63" s="147">
        <f t="shared" si="13"/>
        <v>0</v>
      </c>
      <c r="AD63" s="149">
        <f t="shared" si="13"/>
        <v>9</v>
      </c>
      <c r="AE63" s="146">
        <f t="shared" si="13"/>
        <v>90</v>
      </c>
      <c r="AF63" s="147">
        <f t="shared" si="13"/>
        <v>0</v>
      </c>
      <c r="AG63" s="147">
        <f t="shared" si="13"/>
        <v>0</v>
      </c>
      <c r="AH63" s="147">
        <f t="shared" si="13"/>
        <v>0</v>
      </c>
      <c r="AI63" s="149">
        <f>AI86</f>
        <v>21</v>
      </c>
      <c r="AJ63" s="150">
        <f t="shared" si="13"/>
        <v>0</v>
      </c>
      <c r="AK63" s="149">
        <f t="shared" si="13"/>
        <v>0</v>
      </c>
      <c r="AL63" s="149">
        <f t="shared" si="13"/>
        <v>20</v>
      </c>
      <c r="AM63" s="149"/>
      <c r="AN63" s="148">
        <f>AN86</f>
        <v>3</v>
      </c>
      <c r="AO63" s="28"/>
      <c r="AP63" s="29"/>
    </row>
    <row r="64" spans="1:42" ht="12.75">
      <c r="A64" s="193"/>
      <c r="B64" s="234" t="s">
        <v>138</v>
      </c>
      <c r="C64" s="235" t="s">
        <v>139</v>
      </c>
      <c r="D64" s="364">
        <f aca="true" t="shared" si="14" ref="D64:AN64">SUM(D65:D74)</f>
        <v>150</v>
      </c>
      <c r="E64" s="373">
        <f t="shared" si="14"/>
        <v>33</v>
      </c>
      <c r="F64" s="194">
        <f t="shared" si="14"/>
        <v>0</v>
      </c>
      <c r="G64" s="236">
        <f t="shared" si="14"/>
        <v>0</v>
      </c>
      <c r="H64" s="236">
        <f t="shared" si="14"/>
        <v>0</v>
      </c>
      <c r="I64" s="236">
        <f t="shared" si="14"/>
        <v>0</v>
      </c>
      <c r="J64" s="236">
        <f t="shared" si="14"/>
        <v>0</v>
      </c>
      <c r="K64" s="236">
        <f t="shared" si="14"/>
        <v>0</v>
      </c>
      <c r="L64" s="236">
        <f t="shared" si="14"/>
        <v>0</v>
      </c>
      <c r="M64" s="236">
        <f t="shared" si="14"/>
        <v>0</v>
      </c>
      <c r="N64" s="236">
        <f t="shared" si="14"/>
        <v>0</v>
      </c>
      <c r="O64" s="236">
        <f t="shared" si="14"/>
        <v>0</v>
      </c>
      <c r="P64" s="236">
        <f t="shared" si="14"/>
        <v>0</v>
      </c>
      <c r="Q64" s="236">
        <f t="shared" si="14"/>
        <v>0</v>
      </c>
      <c r="R64" s="236">
        <f t="shared" si="14"/>
        <v>0</v>
      </c>
      <c r="S64" s="236">
        <f t="shared" si="14"/>
        <v>0</v>
      </c>
      <c r="T64" s="236">
        <f t="shared" si="14"/>
        <v>0</v>
      </c>
      <c r="U64" s="236">
        <f t="shared" si="14"/>
        <v>0</v>
      </c>
      <c r="V64" s="236">
        <f t="shared" si="14"/>
        <v>0</v>
      </c>
      <c r="W64" s="236">
        <f t="shared" si="14"/>
        <v>0</v>
      </c>
      <c r="X64" s="236">
        <f t="shared" si="14"/>
        <v>0</v>
      </c>
      <c r="Y64" s="236">
        <f t="shared" si="14"/>
        <v>0</v>
      </c>
      <c r="Z64" s="236">
        <f t="shared" si="14"/>
        <v>40</v>
      </c>
      <c r="AA64" s="236">
        <f t="shared" si="14"/>
        <v>0</v>
      </c>
      <c r="AB64" s="236">
        <f t="shared" si="14"/>
        <v>0</v>
      </c>
      <c r="AC64" s="236">
        <f t="shared" si="14"/>
        <v>0</v>
      </c>
      <c r="AD64" s="236">
        <f t="shared" si="14"/>
        <v>9</v>
      </c>
      <c r="AE64" s="236">
        <f t="shared" si="14"/>
        <v>90</v>
      </c>
      <c r="AF64" s="236">
        <f t="shared" si="14"/>
        <v>0</v>
      </c>
      <c r="AG64" s="236">
        <f t="shared" si="14"/>
        <v>0</v>
      </c>
      <c r="AH64" s="236">
        <f t="shared" si="14"/>
        <v>0</v>
      </c>
      <c r="AI64" s="236">
        <f t="shared" si="14"/>
        <v>21</v>
      </c>
      <c r="AJ64" s="236">
        <f t="shared" si="14"/>
        <v>0</v>
      </c>
      <c r="AK64" s="236">
        <f t="shared" si="14"/>
        <v>0</v>
      </c>
      <c r="AL64" s="236">
        <f t="shared" si="14"/>
        <v>20</v>
      </c>
      <c r="AM64" s="236">
        <f t="shared" si="14"/>
        <v>0</v>
      </c>
      <c r="AN64" s="236">
        <f t="shared" si="14"/>
        <v>3</v>
      </c>
      <c r="AO64" s="38"/>
      <c r="AP64" s="39"/>
    </row>
    <row r="65" spans="1:42" ht="12.75">
      <c r="A65" s="162" t="s">
        <v>128</v>
      </c>
      <c r="B65" s="41" t="s">
        <v>141</v>
      </c>
      <c r="C65" s="42" t="s">
        <v>142</v>
      </c>
      <c r="D65" s="362">
        <f aca="true" t="shared" si="15" ref="D65:D74">F65+G65+H65+K65+L65+M65+P65+Q65+R65+U65+V65+W65+Z65+AA65+AB65+AE65+AF65+AG65+AJ65+AK65+AL65</f>
        <v>15</v>
      </c>
      <c r="E65" s="368">
        <f aca="true" t="shared" si="16" ref="E65:E74">J65+O65+T65+Y65+AD65+AI65+AN65</f>
        <v>3</v>
      </c>
      <c r="F65" s="237"/>
      <c r="G65" s="237"/>
      <c r="H65" s="48"/>
      <c r="I65" s="48"/>
      <c r="J65" s="51"/>
      <c r="K65" s="237"/>
      <c r="L65" s="237"/>
      <c r="M65" s="48"/>
      <c r="N65" s="48"/>
      <c r="O65" s="49"/>
      <c r="P65" s="238"/>
      <c r="Q65" s="237"/>
      <c r="R65" s="48"/>
      <c r="S65" s="48"/>
      <c r="T65" s="51"/>
      <c r="U65" s="48"/>
      <c r="V65" s="48"/>
      <c r="W65" s="48"/>
      <c r="X65" s="48"/>
      <c r="Y65" s="239"/>
      <c r="Z65" s="166"/>
      <c r="AA65" s="200"/>
      <c r="AB65" s="200"/>
      <c r="AC65" s="200"/>
      <c r="AD65" s="201"/>
      <c r="AE65" s="166">
        <v>15</v>
      </c>
      <c r="AF65" s="240">
        <v>0</v>
      </c>
      <c r="AG65" s="240">
        <v>0</v>
      </c>
      <c r="AH65" s="240" t="s">
        <v>27</v>
      </c>
      <c r="AI65" s="241">
        <v>3</v>
      </c>
      <c r="AJ65" s="166"/>
      <c r="AK65" s="240"/>
      <c r="AL65" s="240"/>
      <c r="AM65" s="240"/>
      <c r="AN65" s="241"/>
      <c r="AO65" s="55"/>
      <c r="AP65" s="103"/>
    </row>
    <row r="66" spans="1:42" ht="12.75">
      <c r="A66" s="162" t="s">
        <v>131</v>
      </c>
      <c r="B66" s="41" t="s">
        <v>144</v>
      </c>
      <c r="C66" s="227" t="s">
        <v>145</v>
      </c>
      <c r="D66" s="362">
        <f t="shared" si="15"/>
        <v>15</v>
      </c>
      <c r="E66" s="368">
        <f t="shared" si="16"/>
        <v>3</v>
      </c>
      <c r="F66" s="242"/>
      <c r="G66" s="242"/>
      <c r="H66" s="243"/>
      <c r="I66" s="243"/>
      <c r="J66" s="244"/>
      <c r="K66" s="242"/>
      <c r="L66" s="242"/>
      <c r="M66" s="243"/>
      <c r="N66" s="243"/>
      <c r="O66" s="245"/>
      <c r="P66" s="246"/>
      <c r="Q66" s="242"/>
      <c r="R66" s="243"/>
      <c r="S66" s="243"/>
      <c r="T66" s="244"/>
      <c r="U66" s="243"/>
      <c r="V66" s="243"/>
      <c r="W66" s="243"/>
      <c r="X66" s="243"/>
      <c r="Y66" s="247"/>
      <c r="Z66" s="248"/>
      <c r="AA66" s="249"/>
      <c r="AB66" s="249"/>
      <c r="AC66" s="249"/>
      <c r="AD66" s="250"/>
      <c r="AE66" s="164">
        <v>15</v>
      </c>
      <c r="AF66" s="164">
        <v>0</v>
      </c>
      <c r="AG66" s="164">
        <v>0</v>
      </c>
      <c r="AH66" s="164" t="s">
        <v>27</v>
      </c>
      <c r="AI66" s="199">
        <v>3</v>
      </c>
      <c r="AJ66" s="251"/>
      <c r="AK66" s="176"/>
      <c r="AL66" s="176"/>
      <c r="AM66" s="164"/>
      <c r="AN66" s="198"/>
      <c r="AO66" s="55" t="s">
        <v>70</v>
      </c>
      <c r="AP66" s="78" t="s">
        <v>85</v>
      </c>
    </row>
    <row r="67" spans="1:42" ht="12.75">
      <c r="A67" s="162" t="s">
        <v>140</v>
      </c>
      <c r="B67" s="41" t="s">
        <v>147</v>
      </c>
      <c r="C67" s="69" t="s">
        <v>148</v>
      </c>
      <c r="D67" s="362">
        <f t="shared" si="15"/>
        <v>10</v>
      </c>
      <c r="E67" s="368">
        <f t="shared" si="16"/>
        <v>3</v>
      </c>
      <c r="F67" s="237"/>
      <c r="G67" s="237"/>
      <c r="H67" s="48"/>
      <c r="I67" s="48"/>
      <c r="J67" s="51"/>
      <c r="K67" s="48"/>
      <c r="L67" s="48"/>
      <c r="M67" s="48"/>
      <c r="N67" s="48"/>
      <c r="O67" s="239"/>
      <c r="P67" s="50"/>
      <c r="Q67" s="48"/>
      <c r="R67" s="48"/>
      <c r="S67" s="48"/>
      <c r="T67" s="51"/>
      <c r="U67" s="44"/>
      <c r="V67" s="44"/>
      <c r="W67" s="44"/>
      <c r="X67" s="44"/>
      <c r="Y67" s="46"/>
      <c r="Z67" s="167"/>
      <c r="AA67" s="164"/>
      <c r="AB67" s="164"/>
      <c r="AC67" s="164"/>
      <c r="AD67" s="198"/>
      <c r="AE67" s="167">
        <v>10</v>
      </c>
      <c r="AF67" s="209">
        <v>0</v>
      </c>
      <c r="AG67" s="209">
        <v>0</v>
      </c>
      <c r="AH67" s="209" t="s">
        <v>237</v>
      </c>
      <c r="AI67" s="252">
        <v>3</v>
      </c>
      <c r="AJ67" s="167"/>
      <c r="AK67" s="209"/>
      <c r="AL67" s="209"/>
      <c r="AM67" s="209"/>
      <c r="AN67" s="252"/>
      <c r="AO67" s="55"/>
      <c r="AP67" s="130"/>
    </row>
    <row r="68" spans="1:42" ht="12.75">
      <c r="A68" s="162" t="s">
        <v>143</v>
      </c>
      <c r="B68" s="41" t="s">
        <v>150</v>
      </c>
      <c r="C68" s="69" t="s">
        <v>151</v>
      </c>
      <c r="D68" s="362">
        <f t="shared" si="15"/>
        <v>15</v>
      </c>
      <c r="E68" s="368">
        <f t="shared" si="16"/>
        <v>3</v>
      </c>
      <c r="F68" s="237"/>
      <c r="G68" s="237"/>
      <c r="H68" s="48"/>
      <c r="I68" s="48"/>
      <c r="J68" s="51"/>
      <c r="K68" s="48"/>
      <c r="L68" s="48"/>
      <c r="M68" s="48"/>
      <c r="N68" s="48"/>
      <c r="O68" s="239"/>
      <c r="P68" s="50"/>
      <c r="Q68" s="48"/>
      <c r="R68" s="48"/>
      <c r="S68" s="48"/>
      <c r="T68" s="51"/>
      <c r="U68" s="48"/>
      <c r="V68" s="48"/>
      <c r="W68" s="48"/>
      <c r="X68" s="48"/>
      <c r="Y68" s="49"/>
      <c r="Z68" s="167"/>
      <c r="AA68" s="164"/>
      <c r="AB68" s="164"/>
      <c r="AC68" s="164"/>
      <c r="AD68" s="198"/>
      <c r="AE68" s="167">
        <v>15</v>
      </c>
      <c r="AF68" s="209">
        <v>0</v>
      </c>
      <c r="AG68" s="209">
        <v>0</v>
      </c>
      <c r="AH68" s="209" t="s">
        <v>27</v>
      </c>
      <c r="AI68" s="252">
        <v>3</v>
      </c>
      <c r="AJ68" s="167"/>
      <c r="AK68" s="209"/>
      <c r="AL68" s="209"/>
      <c r="AM68" s="209"/>
      <c r="AN68" s="252"/>
      <c r="AO68" s="55"/>
      <c r="AP68" s="130"/>
    </row>
    <row r="69" spans="1:42" ht="12.75">
      <c r="A69" s="162" t="s">
        <v>146</v>
      </c>
      <c r="B69" s="41" t="s">
        <v>153</v>
      </c>
      <c r="C69" s="69" t="s">
        <v>154</v>
      </c>
      <c r="D69" s="362">
        <f t="shared" si="15"/>
        <v>20</v>
      </c>
      <c r="E69" s="368">
        <f t="shared" si="16"/>
        <v>3</v>
      </c>
      <c r="F69" s="237"/>
      <c r="G69" s="237"/>
      <c r="H69" s="48"/>
      <c r="I69" s="48"/>
      <c r="J69" s="51"/>
      <c r="K69" s="48"/>
      <c r="L69" s="48"/>
      <c r="M69" s="48"/>
      <c r="N69" s="48"/>
      <c r="O69" s="239"/>
      <c r="P69" s="50"/>
      <c r="Q69" s="48"/>
      <c r="R69" s="48"/>
      <c r="S69" s="48"/>
      <c r="T69" s="51"/>
      <c r="U69" s="44"/>
      <c r="V69" s="44"/>
      <c r="W69" s="44"/>
      <c r="X69" s="44"/>
      <c r="Y69" s="46"/>
      <c r="Z69" s="171">
        <v>20</v>
      </c>
      <c r="AA69" s="172">
        <v>0</v>
      </c>
      <c r="AB69" s="172">
        <v>0</v>
      </c>
      <c r="AC69" s="172" t="s">
        <v>237</v>
      </c>
      <c r="AD69" s="214">
        <v>3</v>
      </c>
      <c r="AE69" s="164"/>
      <c r="AF69" s="164"/>
      <c r="AG69" s="164"/>
      <c r="AH69" s="164"/>
      <c r="AI69" s="199"/>
      <c r="AJ69" s="167"/>
      <c r="AK69" s="209"/>
      <c r="AL69" s="209"/>
      <c r="AM69" s="209"/>
      <c r="AN69" s="252"/>
      <c r="AO69" s="55"/>
      <c r="AP69" s="174"/>
    </row>
    <row r="70" spans="1:42" ht="12.75">
      <c r="A70" s="162" t="s">
        <v>149</v>
      </c>
      <c r="B70" s="41" t="s">
        <v>156</v>
      </c>
      <c r="C70" s="69" t="s">
        <v>157</v>
      </c>
      <c r="D70" s="362">
        <f t="shared" si="15"/>
        <v>15</v>
      </c>
      <c r="E70" s="368">
        <f t="shared" si="16"/>
        <v>3</v>
      </c>
      <c r="F70" s="253"/>
      <c r="G70" s="253"/>
      <c r="H70" s="62"/>
      <c r="I70" s="62"/>
      <c r="J70" s="64"/>
      <c r="K70" s="62"/>
      <c r="L70" s="62"/>
      <c r="M70" s="62"/>
      <c r="N70" s="62"/>
      <c r="O70" s="7"/>
      <c r="P70" s="63"/>
      <c r="Q70" s="62"/>
      <c r="R70" s="62"/>
      <c r="S70" s="62"/>
      <c r="T70" s="64"/>
      <c r="U70" s="58"/>
      <c r="V70" s="58"/>
      <c r="W70" s="58"/>
      <c r="X70" s="58"/>
      <c r="Y70" s="60"/>
      <c r="Z70" s="183"/>
      <c r="AA70" s="181"/>
      <c r="AB70" s="181"/>
      <c r="AC70" s="181"/>
      <c r="AD70" s="83"/>
      <c r="AE70" s="183">
        <v>15</v>
      </c>
      <c r="AF70" s="254">
        <v>0</v>
      </c>
      <c r="AG70" s="254">
        <v>0</v>
      </c>
      <c r="AH70" s="254" t="s">
        <v>27</v>
      </c>
      <c r="AI70" s="255">
        <v>3</v>
      </c>
      <c r="AJ70" s="183"/>
      <c r="AK70" s="254"/>
      <c r="AL70" s="254"/>
      <c r="AM70" s="254"/>
      <c r="AN70" s="255"/>
      <c r="AO70" s="15"/>
      <c r="AP70" s="130"/>
    </row>
    <row r="71" spans="1:42" ht="12.75">
      <c r="A71" s="162" t="s">
        <v>152</v>
      </c>
      <c r="B71" s="41" t="s">
        <v>159</v>
      </c>
      <c r="C71" s="69" t="s">
        <v>160</v>
      </c>
      <c r="D71" s="362">
        <f t="shared" si="15"/>
        <v>10</v>
      </c>
      <c r="E71" s="368">
        <f t="shared" si="16"/>
        <v>3</v>
      </c>
      <c r="F71" s="256"/>
      <c r="G71" s="256"/>
      <c r="H71" s="73"/>
      <c r="I71" s="73"/>
      <c r="J71" s="144"/>
      <c r="K71" s="73"/>
      <c r="L71" s="73"/>
      <c r="M71" s="73"/>
      <c r="N71" s="73"/>
      <c r="O71" s="257"/>
      <c r="P71" s="258"/>
      <c r="Q71" s="73"/>
      <c r="R71" s="73"/>
      <c r="S71" s="73"/>
      <c r="T71" s="144"/>
      <c r="U71" s="70"/>
      <c r="V71" s="70"/>
      <c r="W71" s="70"/>
      <c r="X71" s="70"/>
      <c r="Y71" s="132"/>
      <c r="Z71" s="171">
        <v>10</v>
      </c>
      <c r="AA71" s="259">
        <v>0</v>
      </c>
      <c r="AB71" s="259">
        <v>0</v>
      </c>
      <c r="AC71" s="259" t="s">
        <v>27</v>
      </c>
      <c r="AD71" s="260">
        <v>3</v>
      </c>
      <c r="AE71" s="172"/>
      <c r="AF71" s="172"/>
      <c r="AG71" s="172"/>
      <c r="AH71" s="172"/>
      <c r="AI71" s="215"/>
      <c r="AJ71" s="171"/>
      <c r="AK71" s="259"/>
      <c r="AL71" s="259"/>
      <c r="AM71" s="259"/>
      <c r="AN71" s="260"/>
      <c r="AO71" s="78"/>
      <c r="AP71" s="130"/>
    </row>
    <row r="72" spans="1:42" ht="12.75">
      <c r="A72" s="162" t="s">
        <v>155</v>
      </c>
      <c r="B72" s="119" t="s">
        <v>162</v>
      </c>
      <c r="C72" s="57" t="s">
        <v>163</v>
      </c>
      <c r="D72" s="362">
        <f t="shared" si="15"/>
        <v>10</v>
      </c>
      <c r="E72" s="368">
        <f t="shared" si="16"/>
        <v>3</v>
      </c>
      <c r="F72" s="261"/>
      <c r="G72" s="261"/>
      <c r="H72" s="125"/>
      <c r="I72" s="125"/>
      <c r="J72" s="262"/>
      <c r="K72" s="125"/>
      <c r="L72" s="125"/>
      <c r="M72" s="125"/>
      <c r="N72" s="125"/>
      <c r="O72" s="263"/>
      <c r="P72" s="264"/>
      <c r="Q72" s="125"/>
      <c r="R72" s="125"/>
      <c r="S72" s="125"/>
      <c r="T72" s="262"/>
      <c r="U72" s="121"/>
      <c r="V72" s="121"/>
      <c r="W72" s="121"/>
      <c r="X72" s="121"/>
      <c r="Y72" s="123"/>
      <c r="Z72" s="124"/>
      <c r="AA72" s="125"/>
      <c r="AB72" s="125"/>
      <c r="AC72" s="125"/>
      <c r="AD72" s="262"/>
      <c r="AE72" s="124">
        <v>10</v>
      </c>
      <c r="AF72" s="265">
        <v>0</v>
      </c>
      <c r="AG72" s="265">
        <v>0</v>
      </c>
      <c r="AH72" s="265" t="s">
        <v>27</v>
      </c>
      <c r="AI72" s="266">
        <v>3</v>
      </c>
      <c r="AJ72" s="124"/>
      <c r="AK72" s="265"/>
      <c r="AL72" s="265"/>
      <c r="AM72" s="265"/>
      <c r="AN72" s="266"/>
      <c r="AO72" s="68"/>
      <c r="AP72" s="130"/>
    </row>
    <row r="73" spans="1:42" ht="12.75">
      <c r="A73" s="162" t="s">
        <v>158</v>
      </c>
      <c r="B73" s="81" t="s">
        <v>167</v>
      </c>
      <c r="C73" s="57" t="s">
        <v>168</v>
      </c>
      <c r="D73" s="362">
        <f t="shared" si="15"/>
        <v>20</v>
      </c>
      <c r="E73" s="368">
        <f t="shared" si="16"/>
        <v>3</v>
      </c>
      <c r="F73" s="261"/>
      <c r="G73" s="261"/>
      <c r="H73" s="125"/>
      <c r="I73" s="125"/>
      <c r="J73" s="262"/>
      <c r="K73" s="125"/>
      <c r="L73" s="125"/>
      <c r="M73" s="125"/>
      <c r="N73" s="125"/>
      <c r="O73" s="263"/>
      <c r="P73" s="264"/>
      <c r="Q73" s="125"/>
      <c r="R73" s="125"/>
      <c r="S73" s="125"/>
      <c r="T73" s="262"/>
      <c r="U73" s="121"/>
      <c r="V73" s="121"/>
      <c r="W73" s="121"/>
      <c r="X73" s="121"/>
      <c r="Y73" s="123"/>
      <c r="Z73" s="124"/>
      <c r="AA73" s="125"/>
      <c r="AB73" s="125"/>
      <c r="AC73" s="125"/>
      <c r="AD73" s="262"/>
      <c r="AE73" s="121"/>
      <c r="AF73" s="121"/>
      <c r="AG73" s="121"/>
      <c r="AH73" s="121"/>
      <c r="AI73" s="123"/>
      <c r="AJ73" s="267">
        <v>0</v>
      </c>
      <c r="AK73" s="268">
        <v>0</v>
      </c>
      <c r="AL73" s="268">
        <v>20</v>
      </c>
      <c r="AM73" s="268" t="s">
        <v>237</v>
      </c>
      <c r="AN73" s="269">
        <v>3</v>
      </c>
      <c r="AO73" s="270"/>
      <c r="AP73" s="271"/>
    </row>
    <row r="74" spans="1:42" ht="13.5" thickBot="1">
      <c r="A74" s="162" t="s">
        <v>161</v>
      </c>
      <c r="B74" s="119" t="s">
        <v>170</v>
      </c>
      <c r="C74" s="465" t="s">
        <v>270</v>
      </c>
      <c r="D74" s="362">
        <f t="shared" si="15"/>
        <v>20</v>
      </c>
      <c r="E74" s="368">
        <f t="shared" si="16"/>
        <v>6</v>
      </c>
      <c r="F74" s="272"/>
      <c r="G74" s="272"/>
      <c r="H74" s="273"/>
      <c r="I74" s="273"/>
      <c r="J74" s="274"/>
      <c r="K74" s="273"/>
      <c r="L74" s="273"/>
      <c r="M74" s="273"/>
      <c r="N74" s="273"/>
      <c r="O74" s="275"/>
      <c r="P74" s="276"/>
      <c r="Q74" s="273"/>
      <c r="R74" s="273"/>
      <c r="S74" s="273"/>
      <c r="T74" s="274"/>
      <c r="U74" s="277"/>
      <c r="V74" s="277"/>
      <c r="W74" s="277"/>
      <c r="X74" s="277"/>
      <c r="Y74" s="278"/>
      <c r="Z74" s="279">
        <v>10</v>
      </c>
      <c r="AA74" s="273">
        <v>0</v>
      </c>
      <c r="AB74" s="273">
        <v>0</v>
      </c>
      <c r="AC74" s="273" t="s">
        <v>237</v>
      </c>
      <c r="AD74" s="274">
        <v>3</v>
      </c>
      <c r="AE74" s="277">
        <v>10</v>
      </c>
      <c r="AF74" s="277">
        <v>0</v>
      </c>
      <c r="AG74" s="277">
        <v>0</v>
      </c>
      <c r="AH74" s="277" t="s">
        <v>237</v>
      </c>
      <c r="AI74" s="278">
        <v>3</v>
      </c>
      <c r="AJ74" s="279"/>
      <c r="AK74" s="280"/>
      <c r="AL74" s="280"/>
      <c r="AM74" s="280"/>
      <c r="AN74" s="281"/>
      <c r="AO74" s="68"/>
      <c r="AP74" s="130"/>
    </row>
    <row r="75" spans="1:42" ht="13.5" thickBot="1">
      <c r="A75" s="193"/>
      <c r="B75" s="234" t="s">
        <v>171</v>
      </c>
      <c r="C75" s="235" t="s">
        <v>172</v>
      </c>
      <c r="D75" s="353">
        <f aca="true" t="shared" si="17" ref="D75:AN75">SUM(D76:D85)</f>
        <v>150</v>
      </c>
      <c r="E75" s="367">
        <f t="shared" si="17"/>
        <v>33</v>
      </c>
      <c r="F75" s="194">
        <f t="shared" si="17"/>
        <v>0</v>
      </c>
      <c r="G75" s="236">
        <f t="shared" si="17"/>
        <v>0</v>
      </c>
      <c r="H75" s="236">
        <f t="shared" si="17"/>
        <v>0</v>
      </c>
      <c r="I75" s="236">
        <f t="shared" si="17"/>
        <v>0</v>
      </c>
      <c r="J75" s="236">
        <f t="shared" si="17"/>
        <v>0</v>
      </c>
      <c r="K75" s="236">
        <f t="shared" si="17"/>
        <v>0</v>
      </c>
      <c r="L75" s="236">
        <f t="shared" si="17"/>
        <v>0</v>
      </c>
      <c r="M75" s="236">
        <f t="shared" si="17"/>
        <v>0</v>
      </c>
      <c r="N75" s="236">
        <f t="shared" si="17"/>
        <v>0</v>
      </c>
      <c r="O75" s="236">
        <f t="shared" si="17"/>
        <v>0</v>
      </c>
      <c r="P75" s="236">
        <f t="shared" si="17"/>
        <v>0</v>
      </c>
      <c r="Q75" s="236">
        <f t="shared" si="17"/>
        <v>0</v>
      </c>
      <c r="R75" s="236">
        <f t="shared" si="17"/>
        <v>0</v>
      </c>
      <c r="S75" s="236">
        <f t="shared" si="17"/>
        <v>0</v>
      </c>
      <c r="T75" s="236">
        <f t="shared" si="17"/>
        <v>0</v>
      </c>
      <c r="U75" s="236">
        <f t="shared" si="17"/>
        <v>0</v>
      </c>
      <c r="V75" s="236">
        <f t="shared" si="17"/>
        <v>0</v>
      </c>
      <c r="W75" s="236">
        <f t="shared" si="17"/>
        <v>0</v>
      </c>
      <c r="X75" s="236">
        <f t="shared" si="17"/>
        <v>0</v>
      </c>
      <c r="Y75" s="236">
        <f t="shared" si="17"/>
        <v>0</v>
      </c>
      <c r="Z75" s="236">
        <f t="shared" si="17"/>
        <v>40</v>
      </c>
      <c r="AA75" s="236">
        <f t="shared" si="17"/>
        <v>0</v>
      </c>
      <c r="AB75" s="236">
        <f t="shared" si="17"/>
        <v>0</v>
      </c>
      <c r="AC75" s="236">
        <f t="shared" si="17"/>
        <v>0</v>
      </c>
      <c r="AD75" s="236">
        <f t="shared" si="17"/>
        <v>9</v>
      </c>
      <c r="AE75" s="236">
        <f t="shared" si="17"/>
        <v>90</v>
      </c>
      <c r="AF75" s="236">
        <f t="shared" si="17"/>
        <v>0</v>
      </c>
      <c r="AG75" s="236">
        <f t="shared" si="17"/>
        <v>0</v>
      </c>
      <c r="AH75" s="236">
        <f t="shared" si="17"/>
        <v>0</v>
      </c>
      <c r="AI75" s="236">
        <f t="shared" si="17"/>
        <v>21</v>
      </c>
      <c r="AJ75" s="236">
        <f t="shared" si="17"/>
        <v>0</v>
      </c>
      <c r="AK75" s="236">
        <f t="shared" si="17"/>
        <v>0</v>
      </c>
      <c r="AL75" s="236">
        <f t="shared" si="17"/>
        <v>20</v>
      </c>
      <c r="AM75" s="236">
        <f t="shared" si="17"/>
        <v>0</v>
      </c>
      <c r="AN75" s="236">
        <f t="shared" si="17"/>
        <v>3</v>
      </c>
      <c r="AO75" s="282"/>
      <c r="AP75" s="283"/>
    </row>
    <row r="76" spans="1:42" ht="12.75">
      <c r="A76" s="162" t="s">
        <v>164</v>
      </c>
      <c r="B76" s="142" t="s">
        <v>231</v>
      </c>
      <c r="C76" s="82" t="s">
        <v>174</v>
      </c>
      <c r="D76" s="362">
        <f aca="true" t="shared" si="18" ref="D76:D85">F76+G76+H76+K76+L76+M76+P76+Q76+R76+U76+V76+W76+Z76+AA76+AB76+AE76+AF76+AG76+AJ76+AK76+AL76</f>
        <v>15</v>
      </c>
      <c r="E76" s="368">
        <f aca="true" t="shared" si="19" ref="E76:E85">J76+O76+T76+Y76+AD76+AI76+AN76</f>
        <v>3</v>
      </c>
      <c r="F76" s="237"/>
      <c r="G76" s="237"/>
      <c r="H76" s="48"/>
      <c r="I76" s="48"/>
      <c r="J76" s="51"/>
      <c r="K76" s="237"/>
      <c r="L76" s="237"/>
      <c r="M76" s="48"/>
      <c r="N76" s="48"/>
      <c r="O76" s="49"/>
      <c r="P76" s="238"/>
      <c r="Q76" s="237"/>
      <c r="R76" s="48"/>
      <c r="S76" s="48"/>
      <c r="T76" s="51"/>
      <c r="U76" s="48"/>
      <c r="V76" s="48"/>
      <c r="W76" s="48"/>
      <c r="X76" s="48"/>
      <c r="Y76" s="239"/>
      <c r="Z76" s="166"/>
      <c r="AA76" s="200"/>
      <c r="AB76" s="200"/>
      <c r="AC76" s="200"/>
      <c r="AD76" s="201"/>
      <c r="AE76" s="166">
        <v>15</v>
      </c>
      <c r="AF76" s="240">
        <v>0</v>
      </c>
      <c r="AG76" s="240">
        <v>0</v>
      </c>
      <c r="AH76" s="240" t="s">
        <v>27</v>
      </c>
      <c r="AI76" s="241">
        <v>3</v>
      </c>
      <c r="AJ76" s="166"/>
      <c r="AK76" s="240"/>
      <c r="AL76" s="240"/>
      <c r="AM76" s="240"/>
      <c r="AN76" s="241"/>
      <c r="AO76" s="55"/>
      <c r="AP76" s="103"/>
    </row>
    <row r="77" spans="1:42" ht="12.75">
      <c r="A77" s="162" t="s">
        <v>165</v>
      </c>
      <c r="B77" s="119" t="s">
        <v>227</v>
      </c>
      <c r="C77" s="57" t="s">
        <v>176</v>
      </c>
      <c r="D77" s="362">
        <f t="shared" si="18"/>
        <v>15</v>
      </c>
      <c r="E77" s="368">
        <f t="shared" si="19"/>
        <v>3</v>
      </c>
      <c r="F77" s="242"/>
      <c r="G77" s="242"/>
      <c r="H77" s="243"/>
      <c r="I77" s="243"/>
      <c r="J77" s="244"/>
      <c r="K77" s="242"/>
      <c r="L77" s="242"/>
      <c r="M77" s="243"/>
      <c r="N77" s="243"/>
      <c r="O77" s="245"/>
      <c r="P77" s="246"/>
      <c r="Q77" s="242"/>
      <c r="R77" s="243"/>
      <c r="S77" s="243"/>
      <c r="T77" s="244"/>
      <c r="U77" s="243"/>
      <c r="V77" s="243"/>
      <c r="W77" s="243"/>
      <c r="X77" s="243"/>
      <c r="Y77" s="247"/>
      <c r="Z77" s="248"/>
      <c r="AA77" s="249"/>
      <c r="AB77" s="249"/>
      <c r="AC77" s="249"/>
      <c r="AD77" s="250"/>
      <c r="AE77" s="164">
        <v>15</v>
      </c>
      <c r="AF77" s="164">
        <v>0</v>
      </c>
      <c r="AG77" s="164">
        <v>0</v>
      </c>
      <c r="AH77" s="164" t="s">
        <v>27</v>
      </c>
      <c r="AI77" s="199">
        <v>3</v>
      </c>
      <c r="AJ77" s="251"/>
      <c r="AK77" s="176"/>
      <c r="AL77" s="176"/>
      <c r="AM77" s="164"/>
      <c r="AN77" s="198"/>
      <c r="AO77" s="55"/>
      <c r="AP77" s="78"/>
    </row>
    <row r="78" spans="1:42" ht="12.75">
      <c r="A78" s="162" t="s">
        <v>166</v>
      </c>
      <c r="B78" s="119" t="s">
        <v>232</v>
      </c>
      <c r="C78" s="351" t="s">
        <v>228</v>
      </c>
      <c r="D78" s="362">
        <f t="shared" si="18"/>
        <v>10</v>
      </c>
      <c r="E78" s="168">
        <f t="shared" si="19"/>
        <v>3</v>
      </c>
      <c r="F78" s="237"/>
      <c r="G78" s="237"/>
      <c r="H78" s="48"/>
      <c r="I78" s="48"/>
      <c r="J78" s="51"/>
      <c r="K78" s="48"/>
      <c r="L78" s="48"/>
      <c r="M78" s="48"/>
      <c r="N78" s="48"/>
      <c r="O78" s="239"/>
      <c r="P78" s="50"/>
      <c r="Q78" s="48"/>
      <c r="R78" s="48"/>
      <c r="S78" s="48"/>
      <c r="T78" s="51"/>
      <c r="U78" s="44"/>
      <c r="V78" s="44"/>
      <c r="W78" s="44"/>
      <c r="X78" s="44"/>
      <c r="Y78" s="46"/>
      <c r="Z78" s="167"/>
      <c r="AA78" s="164"/>
      <c r="AB78" s="164"/>
      <c r="AC78" s="164"/>
      <c r="AD78" s="198"/>
      <c r="AE78" s="167">
        <v>10</v>
      </c>
      <c r="AF78" s="209">
        <v>0</v>
      </c>
      <c r="AG78" s="209">
        <v>0</v>
      </c>
      <c r="AH78" s="209" t="s">
        <v>237</v>
      </c>
      <c r="AI78" s="252">
        <v>3</v>
      </c>
      <c r="AJ78" s="167"/>
      <c r="AK78" s="209"/>
      <c r="AL78" s="209"/>
      <c r="AM78" s="209"/>
      <c r="AN78" s="252"/>
      <c r="AO78" s="55"/>
      <c r="AP78" s="130"/>
    </row>
    <row r="79" spans="1:42" ht="12.75">
      <c r="A79" s="162" t="s">
        <v>169</v>
      </c>
      <c r="B79" s="119" t="s">
        <v>179</v>
      </c>
      <c r="C79" s="57" t="s">
        <v>180</v>
      </c>
      <c r="D79" s="362">
        <f t="shared" si="18"/>
        <v>15</v>
      </c>
      <c r="E79" s="368">
        <f t="shared" si="19"/>
        <v>3</v>
      </c>
      <c r="F79" s="237"/>
      <c r="G79" s="237"/>
      <c r="H79" s="48"/>
      <c r="I79" s="48"/>
      <c r="J79" s="51"/>
      <c r="K79" s="48"/>
      <c r="L79" s="48"/>
      <c r="M79" s="48"/>
      <c r="N79" s="48"/>
      <c r="O79" s="239"/>
      <c r="P79" s="50"/>
      <c r="Q79" s="48"/>
      <c r="R79" s="48"/>
      <c r="S79" s="48"/>
      <c r="T79" s="51"/>
      <c r="U79" s="48"/>
      <c r="V79" s="48"/>
      <c r="W79" s="48"/>
      <c r="X79" s="48"/>
      <c r="Y79" s="49"/>
      <c r="Z79" s="167"/>
      <c r="AA79" s="164"/>
      <c r="AB79" s="164"/>
      <c r="AC79" s="164"/>
      <c r="AD79" s="198"/>
      <c r="AE79" s="167">
        <v>15</v>
      </c>
      <c r="AF79" s="209">
        <v>0</v>
      </c>
      <c r="AG79" s="209">
        <v>0</v>
      </c>
      <c r="AH79" s="209" t="s">
        <v>27</v>
      </c>
      <c r="AI79" s="252">
        <v>3</v>
      </c>
      <c r="AJ79" s="167"/>
      <c r="AK79" s="209"/>
      <c r="AL79" s="209"/>
      <c r="AM79" s="209"/>
      <c r="AN79" s="252"/>
      <c r="AO79" s="55"/>
      <c r="AP79" s="130"/>
    </row>
    <row r="80" spans="1:42" ht="12.75">
      <c r="A80" s="162" t="s">
        <v>173</v>
      </c>
      <c r="B80" s="119" t="s">
        <v>229</v>
      </c>
      <c r="C80" s="57" t="s">
        <v>182</v>
      </c>
      <c r="D80" s="362">
        <f t="shared" si="18"/>
        <v>20</v>
      </c>
      <c r="E80" s="368">
        <f t="shared" si="19"/>
        <v>3</v>
      </c>
      <c r="F80" s="237"/>
      <c r="G80" s="237"/>
      <c r="H80" s="48"/>
      <c r="I80" s="48"/>
      <c r="J80" s="51"/>
      <c r="K80" s="48"/>
      <c r="L80" s="48"/>
      <c r="M80" s="48"/>
      <c r="N80" s="48"/>
      <c r="O80" s="239"/>
      <c r="P80" s="50"/>
      <c r="Q80" s="48"/>
      <c r="R80" s="48"/>
      <c r="S80" s="48"/>
      <c r="T80" s="51"/>
      <c r="U80" s="44"/>
      <c r="V80" s="44"/>
      <c r="W80" s="44"/>
      <c r="X80" s="44"/>
      <c r="Y80" s="46"/>
      <c r="Z80" s="171">
        <v>20</v>
      </c>
      <c r="AA80" s="172">
        <v>0</v>
      </c>
      <c r="AB80" s="172">
        <v>0</v>
      </c>
      <c r="AC80" s="172" t="s">
        <v>237</v>
      </c>
      <c r="AD80" s="214">
        <v>3</v>
      </c>
      <c r="AE80" s="164"/>
      <c r="AF80" s="164"/>
      <c r="AG80" s="164"/>
      <c r="AH80" s="164"/>
      <c r="AI80" s="199"/>
      <c r="AJ80" s="167"/>
      <c r="AK80" s="209"/>
      <c r="AL80" s="209"/>
      <c r="AM80" s="209"/>
      <c r="AN80" s="252"/>
      <c r="AO80" s="55"/>
      <c r="AP80" s="130"/>
    </row>
    <row r="81" spans="1:42" ht="12.75">
      <c r="A81" s="162" t="s">
        <v>175</v>
      </c>
      <c r="B81" s="119" t="s">
        <v>184</v>
      </c>
      <c r="C81" s="57" t="s">
        <v>185</v>
      </c>
      <c r="D81" s="362">
        <f t="shared" si="18"/>
        <v>15</v>
      </c>
      <c r="E81" s="368">
        <f t="shared" si="19"/>
        <v>3</v>
      </c>
      <c r="F81" s="253"/>
      <c r="G81" s="253"/>
      <c r="H81" s="62"/>
      <c r="I81" s="62"/>
      <c r="J81" s="64"/>
      <c r="K81" s="62"/>
      <c r="L81" s="62"/>
      <c r="M81" s="62"/>
      <c r="N81" s="62"/>
      <c r="O81" s="7"/>
      <c r="P81" s="63"/>
      <c r="Q81" s="62"/>
      <c r="R81" s="62"/>
      <c r="S81" s="62"/>
      <c r="T81" s="64"/>
      <c r="U81" s="58"/>
      <c r="V81" s="58"/>
      <c r="W81" s="58"/>
      <c r="X81" s="58"/>
      <c r="Y81" s="60"/>
      <c r="Z81" s="183"/>
      <c r="AA81" s="181"/>
      <c r="AB81" s="181"/>
      <c r="AC81" s="181"/>
      <c r="AD81" s="83"/>
      <c r="AE81" s="183">
        <v>15</v>
      </c>
      <c r="AF81" s="254">
        <v>0</v>
      </c>
      <c r="AG81" s="254">
        <v>0</v>
      </c>
      <c r="AH81" s="254" t="s">
        <v>27</v>
      </c>
      <c r="AI81" s="255">
        <v>3</v>
      </c>
      <c r="AJ81" s="183"/>
      <c r="AK81" s="254"/>
      <c r="AL81" s="254"/>
      <c r="AM81" s="254"/>
      <c r="AN81" s="255"/>
      <c r="AO81" s="15" t="s">
        <v>69</v>
      </c>
      <c r="AP81" s="78" t="s">
        <v>82</v>
      </c>
    </row>
    <row r="82" spans="1:42" ht="12.75">
      <c r="A82" s="162" t="s">
        <v>177</v>
      </c>
      <c r="B82" s="119" t="s">
        <v>187</v>
      </c>
      <c r="C82" s="57" t="s">
        <v>188</v>
      </c>
      <c r="D82" s="362">
        <f t="shared" si="18"/>
        <v>10</v>
      </c>
      <c r="E82" s="368">
        <f t="shared" si="19"/>
        <v>3</v>
      </c>
      <c r="F82" s="256"/>
      <c r="G82" s="256"/>
      <c r="H82" s="73"/>
      <c r="I82" s="73"/>
      <c r="J82" s="144"/>
      <c r="K82" s="73"/>
      <c r="L82" s="73"/>
      <c r="M82" s="73"/>
      <c r="N82" s="73"/>
      <c r="O82" s="257"/>
      <c r="P82" s="258"/>
      <c r="Q82" s="73"/>
      <c r="R82" s="73"/>
      <c r="S82" s="73"/>
      <c r="T82" s="144"/>
      <c r="U82" s="70"/>
      <c r="V82" s="70"/>
      <c r="W82" s="70"/>
      <c r="X82" s="70"/>
      <c r="Y82" s="132"/>
      <c r="Z82" s="171">
        <v>10</v>
      </c>
      <c r="AA82" s="259">
        <v>0</v>
      </c>
      <c r="AB82" s="259">
        <v>0</v>
      </c>
      <c r="AC82" s="259" t="s">
        <v>27</v>
      </c>
      <c r="AD82" s="260">
        <v>3</v>
      </c>
      <c r="AE82" s="172"/>
      <c r="AF82" s="172"/>
      <c r="AG82" s="172"/>
      <c r="AH82" s="172"/>
      <c r="AI82" s="215"/>
      <c r="AJ82" s="171"/>
      <c r="AK82" s="259"/>
      <c r="AL82" s="259"/>
      <c r="AM82" s="259"/>
      <c r="AN82" s="260"/>
      <c r="AO82" s="78"/>
      <c r="AP82" s="130"/>
    </row>
    <row r="83" spans="1:42" ht="12.75">
      <c r="A83" s="162" t="s">
        <v>178</v>
      </c>
      <c r="B83" s="119" t="s">
        <v>230</v>
      </c>
      <c r="C83" s="57" t="s">
        <v>190</v>
      </c>
      <c r="D83" s="362">
        <f t="shared" si="18"/>
        <v>10</v>
      </c>
      <c r="E83" s="368">
        <f t="shared" si="19"/>
        <v>3</v>
      </c>
      <c r="F83" s="261"/>
      <c r="G83" s="261"/>
      <c r="H83" s="125"/>
      <c r="I83" s="125"/>
      <c r="J83" s="262"/>
      <c r="K83" s="125"/>
      <c r="L83" s="125"/>
      <c r="M83" s="125"/>
      <c r="N83" s="125"/>
      <c r="O83" s="263"/>
      <c r="P83" s="264"/>
      <c r="Q83" s="125"/>
      <c r="R83" s="125"/>
      <c r="S83" s="125"/>
      <c r="T83" s="262"/>
      <c r="U83" s="121"/>
      <c r="V83" s="121"/>
      <c r="W83" s="121"/>
      <c r="X83" s="121"/>
      <c r="Y83" s="123"/>
      <c r="Z83" s="124"/>
      <c r="AA83" s="125"/>
      <c r="AB83" s="125"/>
      <c r="AC83" s="125"/>
      <c r="AD83" s="262"/>
      <c r="AE83" s="124">
        <v>10</v>
      </c>
      <c r="AF83" s="265">
        <v>0</v>
      </c>
      <c r="AG83" s="265">
        <v>0</v>
      </c>
      <c r="AH83" s="265" t="s">
        <v>27</v>
      </c>
      <c r="AI83" s="266">
        <v>3</v>
      </c>
      <c r="AJ83" s="124"/>
      <c r="AK83" s="265"/>
      <c r="AL83" s="265"/>
      <c r="AM83" s="265"/>
      <c r="AN83" s="266"/>
      <c r="AO83" s="68"/>
      <c r="AP83" s="78"/>
    </row>
    <row r="84" spans="1:42" ht="12.75">
      <c r="A84" s="162" t="s">
        <v>181</v>
      </c>
      <c r="B84" s="81" t="s">
        <v>194</v>
      </c>
      <c r="C84" s="285" t="s">
        <v>195</v>
      </c>
      <c r="D84" s="362">
        <f t="shared" si="18"/>
        <v>20</v>
      </c>
      <c r="E84" s="368">
        <f t="shared" si="19"/>
        <v>3</v>
      </c>
      <c r="F84" s="261"/>
      <c r="G84" s="261"/>
      <c r="H84" s="125"/>
      <c r="I84" s="125"/>
      <c r="J84" s="262"/>
      <c r="K84" s="125"/>
      <c r="L84" s="125"/>
      <c r="M84" s="125"/>
      <c r="N84" s="125"/>
      <c r="O84" s="263"/>
      <c r="P84" s="264"/>
      <c r="Q84" s="125"/>
      <c r="R84" s="125"/>
      <c r="S84" s="125"/>
      <c r="T84" s="262"/>
      <c r="U84" s="121"/>
      <c r="V84" s="121"/>
      <c r="W84" s="121"/>
      <c r="X84" s="121"/>
      <c r="Y84" s="123"/>
      <c r="Z84" s="124"/>
      <c r="AA84" s="125"/>
      <c r="AB84" s="125"/>
      <c r="AC84" s="125"/>
      <c r="AD84" s="262"/>
      <c r="AE84" s="121"/>
      <c r="AF84" s="121"/>
      <c r="AG84" s="121"/>
      <c r="AH84" s="121"/>
      <c r="AI84" s="123"/>
      <c r="AJ84" s="124">
        <v>0</v>
      </c>
      <c r="AK84" s="265">
        <v>0</v>
      </c>
      <c r="AL84" s="265">
        <v>20</v>
      </c>
      <c r="AM84" s="265" t="s">
        <v>237</v>
      </c>
      <c r="AN84" s="266">
        <v>3</v>
      </c>
      <c r="AO84" s="270"/>
      <c r="AP84" s="130"/>
    </row>
    <row r="85" spans="1:42" ht="13.5" thickBot="1">
      <c r="A85" s="162" t="s">
        <v>183</v>
      </c>
      <c r="B85" s="344" t="s">
        <v>197</v>
      </c>
      <c r="C85" s="466" t="s">
        <v>270</v>
      </c>
      <c r="D85" s="362">
        <f t="shared" si="18"/>
        <v>20</v>
      </c>
      <c r="E85" s="368">
        <f t="shared" si="19"/>
        <v>6</v>
      </c>
      <c r="F85" s="272"/>
      <c r="G85" s="272"/>
      <c r="H85" s="273"/>
      <c r="I85" s="273"/>
      <c r="J85" s="274"/>
      <c r="K85" s="273"/>
      <c r="L85" s="273"/>
      <c r="M85" s="273"/>
      <c r="N85" s="273"/>
      <c r="O85" s="275"/>
      <c r="P85" s="276"/>
      <c r="Q85" s="273"/>
      <c r="R85" s="273"/>
      <c r="S85" s="273"/>
      <c r="T85" s="274"/>
      <c r="U85" s="277"/>
      <c r="V85" s="277"/>
      <c r="W85" s="277"/>
      <c r="X85" s="277"/>
      <c r="Y85" s="278"/>
      <c r="Z85" s="346">
        <v>10</v>
      </c>
      <c r="AA85" s="347">
        <v>0</v>
      </c>
      <c r="AB85" s="347">
        <v>0</v>
      </c>
      <c r="AC85" s="347" t="s">
        <v>237</v>
      </c>
      <c r="AD85" s="348">
        <v>3</v>
      </c>
      <c r="AE85" s="277">
        <v>10</v>
      </c>
      <c r="AF85" s="277">
        <v>0</v>
      </c>
      <c r="AG85" s="277">
        <v>0</v>
      </c>
      <c r="AH85" s="277" t="s">
        <v>237</v>
      </c>
      <c r="AI85" s="278">
        <v>3</v>
      </c>
      <c r="AJ85" s="279"/>
      <c r="AK85" s="280"/>
      <c r="AL85" s="280"/>
      <c r="AM85" s="280"/>
      <c r="AN85" s="281"/>
      <c r="AO85" s="270"/>
      <c r="AP85" s="130"/>
    </row>
    <row r="86" spans="1:42" ht="12.75">
      <c r="A86" s="286"/>
      <c r="B86" s="287" t="s">
        <v>198</v>
      </c>
      <c r="C86" s="235" t="s">
        <v>199</v>
      </c>
      <c r="D86" s="353">
        <f aca="true" t="shared" si="20" ref="D86:AN86">SUM(D87:D96)</f>
        <v>150</v>
      </c>
      <c r="E86" s="367">
        <f t="shared" si="20"/>
        <v>33</v>
      </c>
      <c r="F86" s="194">
        <f t="shared" si="20"/>
        <v>0</v>
      </c>
      <c r="G86" s="236">
        <f t="shared" si="20"/>
        <v>0</v>
      </c>
      <c r="H86" s="236">
        <f t="shared" si="20"/>
        <v>0</v>
      </c>
      <c r="I86" s="236">
        <f t="shared" si="20"/>
        <v>0</v>
      </c>
      <c r="J86" s="236">
        <f t="shared" si="20"/>
        <v>0</v>
      </c>
      <c r="K86" s="236">
        <f t="shared" si="20"/>
        <v>0</v>
      </c>
      <c r="L86" s="236">
        <f t="shared" si="20"/>
        <v>0</v>
      </c>
      <c r="M86" s="236">
        <f t="shared" si="20"/>
        <v>0</v>
      </c>
      <c r="N86" s="236">
        <f t="shared" si="20"/>
        <v>0</v>
      </c>
      <c r="O86" s="236">
        <f t="shared" si="20"/>
        <v>0</v>
      </c>
      <c r="P86" s="236">
        <f t="shared" si="20"/>
        <v>0</v>
      </c>
      <c r="Q86" s="236">
        <f t="shared" si="20"/>
        <v>0</v>
      </c>
      <c r="R86" s="236">
        <f t="shared" si="20"/>
        <v>0</v>
      </c>
      <c r="S86" s="236">
        <f t="shared" si="20"/>
        <v>0</v>
      </c>
      <c r="T86" s="236">
        <f t="shared" si="20"/>
        <v>0</v>
      </c>
      <c r="U86" s="236">
        <f t="shared" si="20"/>
        <v>0</v>
      </c>
      <c r="V86" s="236">
        <f t="shared" si="20"/>
        <v>0</v>
      </c>
      <c r="W86" s="236">
        <f t="shared" si="20"/>
        <v>0</v>
      </c>
      <c r="X86" s="236">
        <f t="shared" si="20"/>
        <v>0</v>
      </c>
      <c r="Y86" s="236">
        <f t="shared" si="20"/>
        <v>0</v>
      </c>
      <c r="Z86" s="236">
        <f t="shared" si="20"/>
        <v>40</v>
      </c>
      <c r="AA86" s="236">
        <f t="shared" si="20"/>
        <v>0</v>
      </c>
      <c r="AB86" s="236">
        <f t="shared" si="20"/>
        <v>0</v>
      </c>
      <c r="AC86" s="236">
        <f t="shared" si="20"/>
        <v>0</v>
      </c>
      <c r="AD86" s="236">
        <f t="shared" si="20"/>
        <v>9</v>
      </c>
      <c r="AE86" s="236">
        <f t="shared" si="20"/>
        <v>90</v>
      </c>
      <c r="AF86" s="236">
        <f t="shared" si="20"/>
        <v>0</v>
      </c>
      <c r="AG86" s="236">
        <f t="shared" si="20"/>
        <v>0</v>
      </c>
      <c r="AH86" s="236">
        <f t="shared" si="20"/>
        <v>0</v>
      </c>
      <c r="AI86" s="236">
        <f t="shared" si="20"/>
        <v>21</v>
      </c>
      <c r="AJ86" s="236">
        <f t="shared" si="20"/>
        <v>0</v>
      </c>
      <c r="AK86" s="236">
        <f t="shared" si="20"/>
        <v>0</v>
      </c>
      <c r="AL86" s="236">
        <f t="shared" si="20"/>
        <v>20</v>
      </c>
      <c r="AM86" s="236">
        <f t="shared" si="20"/>
        <v>0</v>
      </c>
      <c r="AN86" s="236">
        <f t="shared" si="20"/>
        <v>3</v>
      </c>
      <c r="AO86" s="282"/>
      <c r="AP86" s="283"/>
    </row>
    <row r="87" spans="1:42" ht="12.75">
      <c r="A87" s="162" t="s">
        <v>186</v>
      </c>
      <c r="B87" s="41" t="s">
        <v>201</v>
      </c>
      <c r="C87" s="42" t="s">
        <v>202</v>
      </c>
      <c r="D87" s="362">
        <f aca="true" t="shared" si="21" ref="D87:D96">F87+G87+H87+K87+L87+M87+P87+Q87+R87+U87+V87+W87+Z87+AA87+AB87+AE87+AF87+AG87+AJ87+AK87+AL87</f>
        <v>15</v>
      </c>
      <c r="E87" s="368">
        <f aca="true" t="shared" si="22" ref="E87:E96">J87+O87+T87+Y87+AD87+AI87+AN87</f>
        <v>3</v>
      </c>
      <c r="F87" s="237"/>
      <c r="G87" s="237"/>
      <c r="H87" s="48"/>
      <c r="I87" s="48"/>
      <c r="J87" s="51"/>
      <c r="K87" s="237"/>
      <c r="L87" s="237"/>
      <c r="M87" s="48"/>
      <c r="N87" s="48"/>
      <c r="O87" s="49"/>
      <c r="P87" s="238"/>
      <c r="Q87" s="237"/>
      <c r="R87" s="48"/>
      <c r="S87" s="48"/>
      <c r="T87" s="51"/>
      <c r="U87" s="48"/>
      <c r="V87" s="48"/>
      <c r="W87" s="48"/>
      <c r="X87" s="48"/>
      <c r="Y87" s="239"/>
      <c r="Z87" s="166"/>
      <c r="AA87" s="200"/>
      <c r="AB87" s="200"/>
      <c r="AC87" s="200"/>
      <c r="AD87" s="201"/>
      <c r="AE87" s="166">
        <v>15</v>
      </c>
      <c r="AF87" s="240">
        <v>0</v>
      </c>
      <c r="AG87" s="240">
        <v>0</v>
      </c>
      <c r="AH87" s="240" t="s">
        <v>27</v>
      </c>
      <c r="AI87" s="241">
        <v>3</v>
      </c>
      <c r="AJ87" s="166"/>
      <c r="AK87" s="240"/>
      <c r="AL87" s="240"/>
      <c r="AM87" s="240"/>
      <c r="AN87" s="241"/>
      <c r="AO87" s="55"/>
      <c r="AP87" s="103"/>
    </row>
    <row r="88" spans="1:42" ht="12.75">
      <c r="A88" s="162" t="s">
        <v>189</v>
      </c>
      <c r="B88" s="41" t="s">
        <v>204</v>
      </c>
      <c r="C88" s="42" t="s">
        <v>205</v>
      </c>
      <c r="D88" s="362">
        <f t="shared" si="21"/>
        <v>15</v>
      </c>
      <c r="E88" s="368">
        <f t="shared" si="22"/>
        <v>3</v>
      </c>
      <c r="F88" s="242"/>
      <c r="G88" s="242"/>
      <c r="H88" s="243"/>
      <c r="I88" s="243"/>
      <c r="J88" s="244"/>
      <c r="K88" s="242"/>
      <c r="L88" s="242"/>
      <c r="M88" s="243"/>
      <c r="N88" s="243"/>
      <c r="O88" s="245"/>
      <c r="P88" s="246"/>
      <c r="Q88" s="242"/>
      <c r="R88" s="243"/>
      <c r="S88" s="243"/>
      <c r="T88" s="244"/>
      <c r="U88" s="243"/>
      <c r="V88" s="243"/>
      <c r="W88" s="243"/>
      <c r="X88" s="243"/>
      <c r="Y88" s="247"/>
      <c r="Z88" s="248"/>
      <c r="AA88" s="249"/>
      <c r="AB88" s="249"/>
      <c r="AC88" s="249"/>
      <c r="AD88" s="250"/>
      <c r="AE88" s="164">
        <v>15</v>
      </c>
      <c r="AF88" s="164">
        <v>0</v>
      </c>
      <c r="AG88" s="164">
        <v>0</v>
      </c>
      <c r="AH88" s="164" t="s">
        <v>27</v>
      </c>
      <c r="AI88" s="199">
        <v>3</v>
      </c>
      <c r="AJ88" s="251"/>
      <c r="AK88" s="176"/>
      <c r="AL88" s="176"/>
      <c r="AM88" s="164"/>
      <c r="AN88" s="198"/>
      <c r="AO88" s="55"/>
      <c r="AP88" s="130"/>
    </row>
    <row r="89" spans="1:42" ht="12.75">
      <c r="A89" s="162" t="s">
        <v>191</v>
      </c>
      <c r="B89" s="41" t="s">
        <v>206</v>
      </c>
      <c r="C89" s="285" t="s">
        <v>207</v>
      </c>
      <c r="D89" s="362">
        <f t="shared" si="21"/>
        <v>10</v>
      </c>
      <c r="E89" s="368">
        <f t="shared" si="22"/>
        <v>3</v>
      </c>
      <c r="F89" s="237"/>
      <c r="G89" s="237"/>
      <c r="H89" s="48"/>
      <c r="I89" s="48"/>
      <c r="J89" s="51"/>
      <c r="K89" s="48"/>
      <c r="L89" s="48"/>
      <c r="M89" s="48"/>
      <c r="N89" s="48"/>
      <c r="O89" s="239"/>
      <c r="P89" s="50"/>
      <c r="Q89" s="48"/>
      <c r="R89" s="48"/>
      <c r="S89" s="48"/>
      <c r="T89" s="51"/>
      <c r="U89" s="44"/>
      <c r="V89" s="44"/>
      <c r="W89" s="44"/>
      <c r="X89" s="44"/>
      <c r="Y89" s="46"/>
      <c r="Z89" s="167"/>
      <c r="AA89" s="164"/>
      <c r="AB89" s="164"/>
      <c r="AC89" s="164"/>
      <c r="AD89" s="198"/>
      <c r="AE89" s="167">
        <v>10</v>
      </c>
      <c r="AF89" s="209">
        <v>0</v>
      </c>
      <c r="AG89" s="209">
        <v>0</v>
      </c>
      <c r="AH89" s="209" t="s">
        <v>237</v>
      </c>
      <c r="AI89" s="252">
        <v>3</v>
      </c>
      <c r="AJ89" s="167"/>
      <c r="AK89" s="209"/>
      <c r="AL89" s="209"/>
      <c r="AM89" s="209"/>
      <c r="AN89" s="252"/>
      <c r="AO89" s="55" t="s">
        <v>71</v>
      </c>
      <c r="AP89" s="78" t="s">
        <v>88</v>
      </c>
    </row>
    <row r="90" spans="1:42" ht="12.75">
      <c r="A90" s="162" t="s">
        <v>192</v>
      </c>
      <c r="B90" s="41" t="s">
        <v>208</v>
      </c>
      <c r="C90" s="285" t="s">
        <v>209</v>
      </c>
      <c r="D90" s="362">
        <f t="shared" si="21"/>
        <v>15</v>
      </c>
      <c r="E90" s="368">
        <f t="shared" si="22"/>
        <v>3</v>
      </c>
      <c r="F90" s="237"/>
      <c r="G90" s="237"/>
      <c r="H90" s="48"/>
      <c r="I90" s="48"/>
      <c r="J90" s="51"/>
      <c r="K90" s="48"/>
      <c r="L90" s="48"/>
      <c r="M90" s="48"/>
      <c r="N90" s="48"/>
      <c r="O90" s="239"/>
      <c r="P90" s="50"/>
      <c r="Q90" s="48"/>
      <c r="R90" s="48"/>
      <c r="S90" s="48"/>
      <c r="T90" s="51"/>
      <c r="U90" s="48"/>
      <c r="V90" s="48"/>
      <c r="W90" s="48"/>
      <c r="X90" s="48"/>
      <c r="Y90" s="49"/>
      <c r="Z90" s="167"/>
      <c r="AA90" s="164"/>
      <c r="AB90" s="164"/>
      <c r="AC90" s="164"/>
      <c r="AD90" s="198"/>
      <c r="AE90" s="167">
        <v>15</v>
      </c>
      <c r="AF90" s="209">
        <v>0</v>
      </c>
      <c r="AG90" s="209">
        <v>0</v>
      </c>
      <c r="AH90" s="209" t="s">
        <v>27</v>
      </c>
      <c r="AI90" s="252">
        <v>3</v>
      </c>
      <c r="AJ90" s="167"/>
      <c r="AK90" s="209"/>
      <c r="AL90" s="209"/>
      <c r="AM90" s="209"/>
      <c r="AN90" s="252"/>
      <c r="AO90" s="55"/>
      <c r="AP90" s="130"/>
    </row>
    <row r="91" spans="1:42" ht="12.75">
      <c r="A91" s="162" t="s">
        <v>193</v>
      </c>
      <c r="B91" s="41" t="s">
        <v>210</v>
      </c>
      <c r="C91" s="285" t="s">
        <v>211</v>
      </c>
      <c r="D91" s="362">
        <f t="shared" si="21"/>
        <v>20</v>
      </c>
      <c r="E91" s="368">
        <f t="shared" si="22"/>
        <v>3</v>
      </c>
      <c r="F91" s="237"/>
      <c r="G91" s="237"/>
      <c r="H91" s="48"/>
      <c r="I91" s="48"/>
      <c r="J91" s="51"/>
      <c r="K91" s="48"/>
      <c r="L91" s="48"/>
      <c r="M91" s="48"/>
      <c r="N91" s="48"/>
      <c r="O91" s="239"/>
      <c r="P91" s="50"/>
      <c r="Q91" s="48"/>
      <c r="R91" s="48"/>
      <c r="S91" s="48"/>
      <c r="T91" s="51"/>
      <c r="U91" s="44"/>
      <c r="V91" s="44"/>
      <c r="W91" s="44"/>
      <c r="X91" s="44"/>
      <c r="Y91" s="46"/>
      <c r="Z91" s="171">
        <v>20</v>
      </c>
      <c r="AA91" s="172">
        <v>0</v>
      </c>
      <c r="AB91" s="172">
        <v>0</v>
      </c>
      <c r="AC91" s="172" t="s">
        <v>237</v>
      </c>
      <c r="AD91" s="214">
        <v>3</v>
      </c>
      <c r="AE91" s="164"/>
      <c r="AF91" s="164"/>
      <c r="AG91" s="164"/>
      <c r="AH91" s="164"/>
      <c r="AI91" s="199"/>
      <c r="AJ91" s="167"/>
      <c r="AK91" s="209"/>
      <c r="AL91" s="209"/>
      <c r="AM91" s="209"/>
      <c r="AN91" s="252"/>
      <c r="AO91" s="55"/>
      <c r="AP91" s="130"/>
    </row>
    <row r="92" spans="1:42" ht="12.75">
      <c r="A92" s="162" t="s">
        <v>196</v>
      </c>
      <c r="B92" s="41" t="s">
        <v>233</v>
      </c>
      <c r="C92" s="285" t="s">
        <v>212</v>
      </c>
      <c r="D92" s="362">
        <f t="shared" si="21"/>
        <v>15</v>
      </c>
      <c r="E92" s="368">
        <f t="shared" si="22"/>
        <v>3</v>
      </c>
      <c r="F92" s="253"/>
      <c r="G92" s="253"/>
      <c r="H92" s="62"/>
      <c r="I92" s="62"/>
      <c r="J92" s="64"/>
      <c r="K92" s="62"/>
      <c r="L92" s="62"/>
      <c r="M92" s="62"/>
      <c r="N92" s="62"/>
      <c r="O92" s="7"/>
      <c r="P92" s="63"/>
      <c r="Q92" s="62"/>
      <c r="R92" s="62"/>
      <c r="S92" s="62"/>
      <c r="T92" s="64"/>
      <c r="U92" s="58"/>
      <c r="V92" s="58"/>
      <c r="W92" s="58"/>
      <c r="X92" s="58"/>
      <c r="Y92" s="60"/>
      <c r="Z92" s="183"/>
      <c r="AA92" s="181"/>
      <c r="AB92" s="181"/>
      <c r="AC92" s="181"/>
      <c r="AD92" s="83"/>
      <c r="AE92" s="183">
        <v>15</v>
      </c>
      <c r="AF92" s="254">
        <v>0</v>
      </c>
      <c r="AG92" s="254">
        <v>0</v>
      </c>
      <c r="AH92" s="254" t="s">
        <v>27</v>
      </c>
      <c r="AI92" s="255">
        <v>3</v>
      </c>
      <c r="AJ92" s="183"/>
      <c r="AK92" s="254"/>
      <c r="AL92" s="254"/>
      <c r="AM92" s="254"/>
      <c r="AN92" s="255"/>
      <c r="AO92" s="15"/>
      <c r="AP92" s="130"/>
    </row>
    <row r="93" spans="1:42" ht="12.75">
      <c r="A93" s="162" t="s">
        <v>200</v>
      </c>
      <c r="B93" s="41" t="s">
        <v>213</v>
      </c>
      <c r="C93" s="285" t="s">
        <v>214</v>
      </c>
      <c r="D93" s="362">
        <f t="shared" si="21"/>
        <v>10</v>
      </c>
      <c r="E93" s="368">
        <f t="shared" si="22"/>
        <v>3</v>
      </c>
      <c r="F93" s="256"/>
      <c r="G93" s="256"/>
      <c r="H93" s="73"/>
      <c r="I93" s="73"/>
      <c r="J93" s="144"/>
      <c r="K93" s="73"/>
      <c r="L93" s="73"/>
      <c r="M93" s="73"/>
      <c r="N93" s="73"/>
      <c r="O93" s="257"/>
      <c r="P93" s="258"/>
      <c r="Q93" s="73"/>
      <c r="R93" s="73"/>
      <c r="S93" s="73"/>
      <c r="T93" s="144"/>
      <c r="U93" s="70"/>
      <c r="V93" s="70"/>
      <c r="W93" s="70"/>
      <c r="X93" s="70"/>
      <c r="Y93" s="132"/>
      <c r="Z93" s="171">
        <v>10</v>
      </c>
      <c r="AA93" s="259">
        <v>0</v>
      </c>
      <c r="AB93" s="259">
        <v>0</v>
      </c>
      <c r="AC93" s="259" t="s">
        <v>27</v>
      </c>
      <c r="AD93" s="260">
        <v>3</v>
      </c>
      <c r="AE93" s="171"/>
      <c r="AF93" s="259"/>
      <c r="AG93" s="259"/>
      <c r="AH93" s="259"/>
      <c r="AI93" s="260"/>
      <c r="AJ93" s="171"/>
      <c r="AK93" s="259"/>
      <c r="AL93" s="259"/>
      <c r="AM93" s="259"/>
      <c r="AN93" s="260"/>
      <c r="AO93" s="78"/>
      <c r="AP93" s="130"/>
    </row>
    <row r="94" spans="1:42" ht="12.75">
      <c r="A94" s="162" t="s">
        <v>203</v>
      </c>
      <c r="B94" s="41" t="s">
        <v>215</v>
      </c>
      <c r="C94" s="284" t="s">
        <v>216</v>
      </c>
      <c r="D94" s="362">
        <f t="shared" si="21"/>
        <v>10</v>
      </c>
      <c r="E94" s="368">
        <f t="shared" si="22"/>
        <v>3</v>
      </c>
      <c r="F94" s="261"/>
      <c r="G94" s="261"/>
      <c r="H94" s="125"/>
      <c r="I94" s="125"/>
      <c r="J94" s="262"/>
      <c r="K94" s="125"/>
      <c r="L94" s="125"/>
      <c r="M94" s="125"/>
      <c r="N94" s="125"/>
      <c r="O94" s="263"/>
      <c r="P94" s="264"/>
      <c r="Q94" s="125"/>
      <c r="R94" s="125"/>
      <c r="S94" s="125"/>
      <c r="T94" s="262"/>
      <c r="U94" s="121"/>
      <c r="V94" s="121"/>
      <c r="W94" s="121"/>
      <c r="X94" s="121"/>
      <c r="Y94" s="123"/>
      <c r="Z94" s="124"/>
      <c r="AA94" s="265"/>
      <c r="AB94" s="265"/>
      <c r="AC94" s="265"/>
      <c r="AD94" s="266"/>
      <c r="AE94" s="124">
        <v>10</v>
      </c>
      <c r="AF94" s="265">
        <v>0</v>
      </c>
      <c r="AG94" s="265">
        <v>0</v>
      </c>
      <c r="AH94" s="265" t="s">
        <v>27</v>
      </c>
      <c r="AI94" s="266">
        <v>3</v>
      </c>
      <c r="AJ94" s="124"/>
      <c r="AK94" s="265"/>
      <c r="AL94" s="265"/>
      <c r="AM94" s="265"/>
      <c r="AN94" s="266"/>
      <c r="AO94" s="68"/>
      <c r="AP94" s="130"/>
    </row>
    <row r="95" spans="1:42" ht="12.75">
      <c r="A95" s="162" t="s">
        <v>265</v>
      </c>
      <c r="B95" s="81" t="s">
        <v>217</v>
      </c>
      <c r="C95" s="285" t="s">
        <v>218</v>
      </c>
      <c r="D95" s="362">
        <f t="shared" si="21"/>
        <v>20</v>
      </c>
      <c r="E95" s="368">
        <f t="shared" si="22"/>
        <v>3</v>
      </c>
      <c r="F95" s="261"/>
      <c r="G95" s="261"/>
      <c r="H95" s="125"/>
      <c r="I95" s="125"/>
      <c r="J95" s="262"/>
      <c r="K95" s="125"/>
      <c r="L95" s="125"/>
      <c r="M95" s="125"/>
      <c r="N95" s="125"/>
      <c r="O95" s="263"/>
      <c r="P95" s="264"/>
      <c r="Q95" s="125"/>
      <c r="R95" s="125"/>
      <c r="S95" s="125"/>
      <c r="T95" s="262"/>
      <c r="U95" s="121"/>
      <c r="V95" s="121"/>
      <c r="W95" s="121"/>
      <c r="X95" s="121"/>
      <c r="Y95" s="123"/>
      <c r="Z95" s="124"/>
      <c r="AA95" s="125"/>
      <c r="AB95" s="125"/>
      <c r="AC95" s="125"/>
      <c r="AD95" s="262"/>
      <c r="AE95" s="121"/>
      <c r="AF95" s="121"/>
      <c r="AG95" s="121"/>
      <c r="AH95" s="121"/>
      <c r="AI95" s="123"/>
      <c r="AJ95" s="267">
        <v>0</v>
      </c>
      <c r="AK95" s="268">
        <v>0</v>
      </c>
      <c r="AL95" s="268">
        <v>20</v>
      </c>
      <c r="AM95" s="268" t="s">
        <v>237</v>
      </c>
      <c r="AN95" s="269">
        <v>3</v>
      </c>
      <c r="AO95" s="68"/>
      <c r="AP95" s="130"/>
    </row>
    <row r="96" spans="1:42" ht="13.5" thickBot="1">
      <c r="A96" s="162" t="s">
        <v>266</v>
      </c>
      <c r="B96" s="119" t="s">
        <v>219</v>
      </c>
      <c r="C96" s="467" t="s">
        <v>270</v>
      </c>
      <c r="D96" s="362">
        <f t="shared" si="21"/>
        <v>20</v>
      </c>
      <c r="E96" s="368">
        <f t="shared" si="22"/>
        <v>6</v>
      </c>
      <c r="F96" s="272"/>
      <c r="G96" s="272"/>
      <c r="H96" s="273"/>
      <c r="I96" s="273"/>
      <c r="J96" s="274"/>
      <c r="K96" s="273"/>
      <c r="L96" s="273"/>
      <c r="M96" s="273"/>
      <c r="N96" s="273"/>
      <c r="O96" s="275"/>
      <c r="P96" s="276"/>
      <c r="Q96" s="273"/>
      <c r="R96" s="273"/>
      <c r="S96" s="273"/>
      <c r="T96" s="274"/>
      <c r="U96" s="277"/>
      <c r="V96" s="277"/>
      <c r="W96" s="277"/>
      <c r="X96" s="277"/>
      <c r="Y96" s="278"/>
      <c r="Z96" s="346">
        <v>10</v>
      </c>
      <c r="AA96" s="347">
        <v>0</v>
      </c>
      <c r="AB96" s="347">
        <v>0</v>
      </c>
      <c r="AC96" s="347" t="s">
        <v>237</v>
      </c>
      <c r="AD96" s="348">
        <v>3</v>
      </c>
      <c r="AE96" s="277">
        <v>10</v>
      </c>
      <c r="AF96" s="277">
        <v>0</v>
      </c>
      <c r="AG96" s="277">
        <v>0</v>
      </c>
      <c r="AH96" s="277" t="s">
        <v>237</v>
      </c>
      <c r="AI96" s="278">
        <v>3</v>
      </c>
      <c r="AJ96" s="279"/>
      <c r="AK96" s="280"/>
      <c r="AL96" s="280"/>
      <c r="AM96" s="280"/>
      <c r="AN96" s="281"/>
      <c r="AO96" s="288"/>
      <c r="AP96" s="130"/>
    </row>
    <row r="97" spans="1:42" ht="13.5" thickBot="1">
      <c r="A97" s="289"/>
      <c r="B97" s="290"/>
      <c r="C97" s="291" t="s">
        <v>220</v>
      </c>
      <c r="D97" s="365">
        <f aca="true" t="shared" si="23" ref="D97:AN97">SUM(D98:D99)</f>
        <v>10</v>
      </c>
      <c r="E97" s="374">
        <f t="shared" si="23"/>
        <v>30</v>
      </c>
      <c r="F97" s="292">
        <f t="shared" si="23"/>
        <v>0</v>
      </c>
      <c r="G97" s="292">
        <f t="shared" si="23"/>
        <v>0</v>
      </c>
      <c r="H97" s="292">
        <f t="shared" si="23"/>
        <v>0</v>
      </c>
      <c r="I97" s="292">
        <f t="shared" si="23"/>
        <v>0</v>
      </c>
      <c r="J97" s="292">
        <f t="shared" si="23"/>
        <v>0</v>
      </c>
      <c r="K97" s="292">
        <f t="shared" si="23"/>
        <v>0</v>
      </c>
      <c r="L97" s="292">
        <f t="shared" si="23"/>
        <v>0</v>
      </c>
      <c r="M97" s="292">
        <f t="shared" si="23"/>
        <v>0</v>
      </c>
      <c r="N97" s="292">
        <f t="shared" si="23"/>
        <v>0</v>
      </c>
      <c r="O97" s="292">
        <f t="shared" si="23"/>
        <v>0</v>
      </c>
      <c r="P97" s="292">
        <f t="shared" si="23"/>
        <v>0</v>
      </c>
      <c r="Q97" s="292">
        <f t="shared" si="23"/>
        <v>0</v>
      </c>
      <c r="R97" s="292">
        <f t="shared" si="23"/>
        <v>0</v>
      </c>
      <c r="S97" s="292">
        <f t="shared" si="23"/>
        <v>0</v>
      </c>
      <c r="T97" s="292">
        <f t="shared" si="23"/>
        <v>0</v>
      </c>
      <c r="U97" s="292">
        <f t="shared" si="23"/>
        <v>0</v>
      </c>
      <c r="V97" s="292">
        <f t="shared" si="23"/>
        <v>0</v>
      </c>
      <c r="W97" s="292">
        <f t="shared" si="23"/>
        <v>0</v>
      </c>
      <c r="X97" s="292">
        <f t="shared" si="23"/>
        <v>0</v>
      </c>
      <c r="Y97" s="292">
        <f t="shared" si="23"/>
        <v>0</v>
      </c>
      <c r="Z97" s="292">
        <f t="shared" si="23"/>
        <v>0</v>
      </c>
      <c r="AA97" s="292">
        <f t="shared" si="23"/>
        <v>0</v>
      </c>
      <c r="AB97" s="292">
        <f t="shared" si="23"/>
        <v>0</v>
      </c>
      <c r="AC97" s="292">
        <f t="shared" si="23"/>
        <v>0</v>
      </c>
      <c r="AD97" s="292">
        <f t="shared" si="23"/>
        <v>0</v>
      </c>
      <c r="AE97" s="292">
        <f t="shared" si="23"/>
        <v>0</v>
      </c>
      <c r="AF97" s="292">
        <f t="shared" si="23"/>
        <v>0</v>
      </c>
      <c r="AG97" s="292">
        <f t="shared" si="23"/>
        <v>0</v>
      </c>
      <c r="AH97" s="292">
        <f t="shared" si="23"/>
        <v>0</v>
      </c>
      <c r="AI97" s="292">
        <f t="shared" si="23"/>
        <v>0</v>
      </c>
      <c r="AJ97" s="292">
        <f t="shared" si="23"/>
        <v>0</v>
      </c>
      <c r="AK97" s="292">
        <f t="shared" si="23"/>
        <v>0</v>
      </c>
      <c r="AL97" s="292">
        <f t="shared" si="23"/>
        <v>10</v>
      </c>
      <c r="AM97" s="292">
        <f t="shared" si="23"/>
        <v>0</v>
      </c>
      <c r="AN97" s="292">
        <f t="shared" si="23"/>
        <v>30</v>
      </c>
      <c r="AO97" s="28"/>
      <c r="AP97" s="29"/>
    </row>
    <row r="98" spans="1:42" s="161" customFormat="1" ht="12.75">
      <c r="A98" s="293" t="s">
        <v>267</v>
      </c>
      <c r="B98" s="98" t="s">
        <v>221</v>
      </c>
      <c r="C98" s="294" t="s">
        <v>220</v>
      </c>
      <c r="D98" s="357">
        <f>SUM(F98+G98+H98+K98+L98+M98+P98+Q98+R98+U98+V98+W98+Z98+AA98+AB98+AE98+AF98+AG98+AJ98+AK98+AL98)</f>
        <v>0</v>
      </c>
      <c r="E98" s="168">
        <f>SUM(J98+O98+T98+Y98+AD98+AI98+AN98)</f>
        <v>30</v>
      </c>
      <c r="F98" s="295"/>
      <c r="G98" s="295"/>
      <c r="H98" s="176"/>
      <c r="I98" s="176"/>
      <c r="J98" s="296"/>
      <c r="K98" s="176"/>
      <c r="L98" s="176"/>
      <c r="M98" s="176"/>
      <c r="N98" s="176"/>
      <c r="O98" s="297"/>
      <c r="P98" s="175"/>
      <c r="Q98" s="176"/>
      <c r="R98" s="176"/>
      <c r="S98" s="176"/>
      <c r="T98" s="296"/>
      <c r="U98" s="164"/>
      <c r="V98" s="164"/>
      <c r="W98" s="164"/>
      <c r="X98" s="164"/>
      <c r="Y98" s="199"/>
      <c r="Z98" s="167"/>
      <c r="AA98" s="176"/>
      <c r="AB98" s="176"/>
      <c r="AC98" s="176"/>
      <c r="AD98" s="296"/>
      <c r="AE98" s="164"/>
      <c r="AF98" s="164"/>
      <c r="AG98" s="164"/>
      <c r="AH98" s="164"/>
      <c r="AI98" s="199"/>
      <c r="AJ98" s="349">
        <v>0</v>
      </c>
      <c r="AK98" s="350">
        <v>0</v>
      </c>
      <c r="AL98" s="350">
        <v>0</v>
      </c>
      <c r="AM98" s="350" t="s">
        <v>234</v>
      </c>
      <c r="AN98" s="252">
        <v>30</v>
      </c>
      <c r="AO98" s="178"/>
      <c r="AP98" s="298"/>
    </row>
    <row r="99" spans="1:42" ht="13.5" thickBot="1">
      <c r="A99" s="179" t="s">
        <v>285</v>
      </c>
      <c r="B99" s="299" t="s">
        <v>222</v>
      </c>
      <c r="C99" s="300" t="s">
        <v>223</v>
      </c>
      <c r="D99" s="357">
        <f>SUM(F99+G99+H99+K99+L99+M99+P99+Q99+R99+U99+V99+W99+Z99+AA99+AB99+AE99+AF99+AG99+AJ99+AK99+AL99)</f>
        <v>10</v>
      </c>
      <c r="E99" s="168">
        <f>SUM(J99+O99+T99+Y99+AD99+AI99+AN99)</f>
        <v>0</v>
      </c>
      <c r="F99" s="253"/>
      <c r="G99" s="253"/>
      <c r="H99" s="62"/>
      <c r="I99" s="62"/>
      <c r="J99" s="64"/>
      <c r="K99" s="62"/>
      <c r="L99" s="62"/>
      <c r="M99" s="62"/>
      <c r="N99" s="62"/>
      <c r="O99" s="7"/>
      <c r="P99" s="63"/>
      <c r="Q99" s="62"/>
      <c r="R99" s="62"/>
      <c r="S99" s="62"/>
      <c r="T99" s="64"/>
      <c r="U99" s="58"/>
      <c r="V99" s="58"/>
      <c r="W99" s="58"/>
      <c r="X99" s="58"/>
      <c r="Y99" s="60"/>
      <c r="Z99" s="61"/>
      <c r="AA99" s="62"/>
      <c r="AB99" s="62"/>
      <c r="AC99" s="62"/>
      <c r="AD99" s="64"/>
      <c r="AE99" s="58"/>
      <c r="AF99" s="58"/>
      <c r="AG99" s="58"/>
      <c r="AH99" s="58"/>
      <c r="AI99" s="60"/>
      <c r="AJ99" s="301">
        <v>0</v>
      </c>
      <c r="AK99" s="302">
        <v>0</v>
      </c>
      <c r="AL99" s="302">
        <v>10</v>
      </c>
      <c r="AM99" s="302" t="s">
        <v>235</v>
      </c>
      <c r="AN99" s="303">
        <v>0</v>
      </c>
      <c r="AO99" s="304"/>
      <c r="AP99" s="305"/>
    </row>
    <row r="100" spans="1:42" ht="14.25" thickBot="1" thickTop="1">
      <c r="A100" s="306"/>
      <c r="B100" s="307"/>
      <c r="C100" s="308" t="s">
        <v>135</v>
      </c>
      <c r="D100" s="332">
        <f>D63+D62+D97</f>
        <v>680</v>
      </c>
      <c r="E100" s="375">
        <f>E63+E62+E97</f>
        <v>210</v>
      </c>
      <c r="F100" s="309">
        <f aca="true" t="shared" si="24" ref="F100:AN100">F63+F46+F29+F8+F97</f>
        <v>100</v>
      </c>
      <c r="G100" s="310">
        <f t="shared" si="24"/>
        <v>0</v>
      </c>
      <c r="H100" s="310">
        <f t="shared" si="24"/>
        <v>10</v>
      </c>
      <c r="I100" s="310">
        <f t="shared" si="24"/>
        <v>0</v>
      </c>
      <c r="J100" s="311">
        <f t="shared" si="24"/>
        <v>31</v>
      </c>
      <c r="K100" s="309">
        <f t="shared" si="24"/>
        <v>105</v>
      </c>
      <c r="L100" s="310">
        <f t="shared" si="24"/>
        <v>0</v>
      </c>
      <c r="M100" s="310">
        <f t="shared" si="24"/>
        <v>5</v>
      </c>
      <c r="N100" s="310">
        <f t="shared" si="24"/>
        <v>0</v>
      </c>
      <c r="O100" s="311">
        <f t="shared" si="24"/>
        <v>33</v>
      </c>
      <c r="P100" s="309">
        <f t="shared" si="24"/>
        <v>100</v>
      </c>
      <c r="Q100" s="310">
        <f t="shared" si="24"/>
        <v>0</v>
      </c>
      <c r="R100" s="310">
        <f t="shared" si="24"/>
        <v>0</v>
      </c>
      <c r="S100" s="310">
        <f t="shared" si="24"/>
        <v>0</v>
      </c>
      <c r="T100" s="311">
        <f t="shared" si="24"/>
        <v>30</v>
      </c>
      <c r="U100" s="309">
        <f t="shared" si="24"/>
        <v>95</v>
      </c>
      <c r="V100" s="310">
        <f t="shared" si="24"/>
        <v>0</v>
      </c>
      <c r="W100" s="310">
        <f t="shared" si="24"/>
        <v>0</v>
      </c>
      <c r="X100" s="310">
        <f t="shared" si="24"/>
        <v>0</v>
      </c>
      <c r="Y100" s="311">
        <f t="shared" si="24"/>
        <v>28</v>
      </c>
      <c r="Z100" s="309">
        <f t="shared" si="24"/>
        <v>125</v>
      </c>
      <c r="AA100" s="310">
        <f t="shared" si="24"/>
        <v>0</v>
      </c>
      <c r="AB100" s="310">
        <f t="shared" si="24"/>
        <v>0</v>
      </c>
      <c r="AC100" s="310">
        <f t="shared" si="24"/>
        <v>0</v>
      </c>
      <c r="AD100" s="311">
        <f t="shared" si="24"/>
        <v>31</v>
      </c>
      <c r="AE100" s="309">
        <f t="shared" si="24"/>
        <v>100</v>
      </c>
      <c r="AF100" s="310">
        <f t="shared" si="24"/>
        <v>0</v>
      </c>
      <c r="AG100" s="310">
        <f t="shared" si="24"/>
        <v>10</v>
      </c>
      <c r="AH100" s="310">
        <f t="shared" si="24"/>
        <v>0</v>
      </c>
      <c r="AI100" s="311">
        <f t="shared" si="24"/>
        <v>24</v>
      </c>
      <c r="AJ100" s="309">
        <f t="shared" si="24"/>
        <v>0</v>
      </c>
      <c r="AK100" s="310">
        <f t="shared" si="24"/>
        <v>0</v>
      </c>
      <c r="AL100" s="310">
        <f t="shared" si="24"/>
        <v>30</v>
      </c>
      <c r="AM100" s="310">
        <f t="shared" si="24"/>
        <v>0</v>
      </c>
      <c r="AN100" s="311">
        <f t="shared" si="24"/>
        <v>33</v>
      </c>
      <c r="AO100" s="28"/>
      <c r="AP100" s="29"/>
    </row>
    <row r="101" spans="1:42" ht="12.75">
      <c r="A101" s="312"/>
      <c r="B101" s="313"/>
      <c r="C101" s="314" t="s">
        <v>224</v>
      </c>
      <c r="D101" s="315">
        <v>0</v>
      </c>
      <c r="E101" s="45"/>
      <c r="F101" s="48"/>
      <c r="G101" s="48"/>
      <c r="H101" s="48"/>
      <c r="I101" s="316">
        <f>COUNTIF($I$10:$I$96,"s")</f>
        <v>0</v>
      </c>
      <c r="J101" s="51"/>
      <c r="K101" s="48"/>
      <c r="L101" s="48"/>
      <c r="M101" s="48"/>
      <c r="N101" s="316">
        <f>COUNTIF($N$10:$N$96,"s")</f>
        <v>0</v>
      </c>
      <c r="O101" s="49"/>
      <c r="P101" s="50"/>
      <c r="Q101" s="48"/>
      <c r="R101" s="48"/>
      <c r="S101" s="316">
        <f>COUNTIF($S$10:$S$96,"s")</f>
        <v>0</v>
      </c>
      <c r="T101" s="51"/>
      <c r="U101" s="48"/>
      <c r="V101" s="48"/>
      <c r="W101" s="48"/>
      <c r="X101" s="316">
        <f>COUNTIF($X$10:$X$96,"s")</f>
        <v>0</v>
      </c>
      <c r="Y101" s="49"/>
      <c r="Z101" s="50"/>
      <c r="AA101" s="48"/>
      <c r="AB101" s="48"/>
      <c r="AC101" s="316">
        <f>COUNTIF($AC$10:$AC$96,"s")</f>
        <v>0</v>
      </c>
      <c r="AD101" s="51"/>
      <c r="AE101" s="48"/>
      <c r="AF101" s="48"/>
      <c r="AG101" s="48"/>
      <c r="AH101" s="316">
        <f>COUNTIF($AH$10:$AH$96,"s")</f>
        <v>0</v>
      </c>
      <c r="AI101" s="49"/>
      <c r="AJ101" s="52"/>
      <c r="AK101" s="53"/>
      <c r="AL101" s="79"/>
      <c r="AM101" s="317">
        <f>COUNTIF($AM$10:$AM$96,"s")</f>
        <v>0</v>
      </c>
      <c r="AN101" s="54"/>
      <c r="AO101" s="15"/>
      <c r="AP101" s="318"/>
    </row>
    <row r="102" spans="1:42" ht="12.75">
      <c r="A102" s="319"/>
      <c r="B102" s="320"/>
      <c r="C102" s="321" t="s">
        <v>225</v>
      </c>
      <c r="D102" s="322">
        <f>SUM(I102,N102,S102,X102,AC102,AH102,AM102)</f>
        <v>30</v>
      </c>
      <c r="E102" s="131"/>
      <c r="F102" s="73"/>
      <c r="G102" s="73"/>
      <c r="H102" s="73"/>
      <c r="I102" s="316">
        <f>COUNTIF($I$10:$I$74,"v")</f>
        <v>5</v>
      </c>
      <c r="J102" s="144"/>
      <c r="K102" s="73"/>
      <c r="L102" s="73"/>
      <c r="M102" s="73"/>
      <c r="N102" s="316">
        <f>COUNTIF($N$10:$N$74,"v")</f>
        <v>5</v>
      </c>
      <c r="O102" s="134"/>
      <c r="P102" s="258"/>
      <c r="Q102" s="73"/>
      <c r="R102" s="73"/>
      <c r="S102" s="316">
        <f>COUNTIF($S$10:$S$74,"v")</f>
        <v>5</v>
      </c>
      <c r="T102" s="144"/>
      <c r="U102" s="73"/>
      <c r="V102" s="73"/>
      <c r="W102" s="73"/>
      <c r="X102" s="316">
        <f>COUNTIF($X$10:$X$74,"v")</f>
        <v>5</v>
      </c>
      <c r="Y102" s="134"/>
      <c r="Z102" s="258"/>
      <c r="AA102" s="73"/>
      <c r="AB102" s="73"/>
      <c r="AC102" s="316">
        <f>COUNTIF($AC$10:$AC$61,"v")+COUNTIF(AC87:AC96,"v")</f>
        <v>5</v>
      </c>
      <c r="AD102" s="144"/>
      <c r="AE102" s="73"/>
      <c r="AF102" s="73"/>
      <c r="AG102" s="73"/>
      <c r="AH102" s="316">
        <f>COUNTIF($AH$10:$AH$61,"v")+COUNTIF(AH87:AH96,"v")</f>
        <v>5</v>
      </c>
      <c r="AI102" s="134"/>
      <c r="AJ102" s="135"/>
      <c r="AK102" s="77"/>
      <c r="AL102" s="77"/>
      <c r="AM102" s="316">
        <f>COUNTIF($AM$10:$AM$61,"v")+COUNTIF(AM87:AM96,"v")</f>
        <v>0</v>
      </c>
      <c r="AN102" s="75"/>
      <c r="AO102" s="15"/>
      <c r="AP102" s="305"/>
    </row>
    <row r="103" spans="1:42" ht="13.5" thickBot="1">
      <c r="A103" s="323"/>
      <c r="B103" s="324"/>
      <c r="C103" s="325" t="s">
        <v>236</v>
      </c>
      <c r="D103" s="326">
        <f>SUM(I103,N103,S103,X103,AC103,AH103,AM103)</f>
        <v>21</v>
      </c>
      <c r="E103" s="122"/>
      <c r="F103" s="125"/>
      <c r="G103" s="125"/>
      <c r="H103" s="125"/>
      <c r="I103" s="327">
        <f>COUNTIF($I$10:$I$74,"é")</f>
        <v>4</v>
      </c>
      <c r="J103" s="262"/>
      <c r="K103" s="125"/>
      <c r="L103" s="125"/>
      <c r="M103" s="125"/>
      <c r="N103" s="327">
        <f>COUNTIF($N$10:$N$74,"é")</f>
        <v>4</v>
      </c>
      <c r="O103" s="126"/>
      <c r="P103" s="264"/>
      <c r="Q103" s="125"/>
      <c r="R103" s="125"/>
      <c r="S103" s="327">
        <f>COUNTIF($S$10:$S$74,"é")</f>
        <v>3</v>
      </c>
      <c r="T103" s="262"/>
      <c r="U103" s="125"/>
      <c r="V103" s="125"/>
      <c r="W103" s="125"/>
      <c r="X103" s="327">
        <f>COUNTIF($X$10:$X$74,"é")</f>
        <v>3</v>
      </c>
      <c r="Y103" s="126"/>
      <c r="Z103" s="264"/>
      <c r="AA103" s="125"/>
      <c r="AB103" s="125"/>
      <c r="AC103" s="327">
        <f>COUNTIF($AC$10:$AC$61,"é")+COUNTIF(AC87:AC96,"é")</f>
        <v>3</v>
      </c>
      <c r="AD103" s="262"/>
      <c r="AE103" s="125"/>
      <c r="AF103" s="125"/>
      <c r="AG103" s="125"/>
      <c r="AH103" s="327">
        <f>COUNTIF($AH$10:$AH$61,"é")+COUNTIF(AH87:AH96,"é")</f>
        <v>3</v>
      </c>
      <c r="AI103" s="126"/>
      <c r="AJ103" s="127"/>
      <c r="AK103" s="128"/>
      <c r="AL103" s="128"/>
      <c r="AM103" s="327">
        <f>COUNTIF($AM$10:$AM$61,"é")+COUNTIF(AM87:AM96,"é")</f>
        <v>1</v>
      </c>
      <c r="AN103" s="129"/>
      <c r="AO103" s="15"/>
      <c r="AP103" s="328"/>
    </row>
    <row r="104" spans="1:42" ht="13.5" thickBot="1">
      <c r="A104" s="329"/>
      <c r="B104" s="330"/>
      <c r="C104" s="331" t="s">
        <v>226</v>
      </c>
      <c r="D104" s="332">
        <f>SUM(I104,N104,S104,X104,AC104,AH104,AM104)</f>
        <v>51</v>
      </c>
      <c r="E104" s="376"/>
      <c r="F104" s="334"/>
      <c r="G104" s="334"/>
      <c r="H104" s="334"/>
      <c r="I104" s="335">
        <f>SUM(I101:I103)</f>
        <v>9</v>
      </c>
      <c r="J104" s="333"/>
      <c r="K104" s="334"/>
      <c r="L104" s="334"/>
      <c r="M104" s="334"/>
      <c r="N104" s="335">
        <f>SUM(N101:N103)</f>
        <v>9</v>
      </c>
      <c r="O104" s="336"/>
      <c r="P104" s="337"/>
      <c r="Q104" s="334"/>
      <c r="R104" s="334"/>
      <c r="S104" s="335">
        <f>SUM(S101:S103)</f>
        <v>8</v>
      </c>
      <c r="T104" s="333"/>
      <c r="U104" s="334"/>
      <c r="V104" s="334"/>
      <c r="W104" s="334"/>
      <c r="X104" s="335">
        <f>SUM(X101:X103)</f>
        <v>8</v>
      </c>
      <c r="Y104" s="336"/>
      <c r="Z104" s="337"/>
      <c r="AA104" s="334"/>
      <c r="AB104" s="334"/>
      <c r="AC104" s="335">
        <f>SUM(AC101:AC103)</f>
        <v>8</v>
      </c>
      <c r="AD104" s="333"/>
      <c r="AE104" s="334"/>
      <c r="AF104" s="334"/>
      <c r="AG104" s="334"/>
      <c r="AH104" s="335">
        <f>SUM(AH101:AH103)</f>
        <v>8</v>
      </c>
      <c r="AI104" s="336"/>
      <c r="AJ104" s="338"/>
      <c r="AK104" s="339"/>
      <c r="AL104" s="339"/>
      <c r="AM104" s="340">
        <f>SUM(AM101:AM103)</f>
        <v>1</v>
      </c>
      <c r="AN104" s="341"/>
      <c r="AO104" s="28"/>
      <c r="AP104" s="29"/>
    </row>
    <row r="105" spans="1:3" ht="12.75">
      <c r="A105" s="468"/>
      <c r="B105" s="468"/>
      <c r="C105" s="468"/>
    </row>
    <row r="108" spans="2:18" s="342" customFormat="1" ht="38.25" customHeight="1">
      <c r="B108" s="462"/>
      <c r="C108" s="475" t="s">
        <v>248</v>
      </c>
      <c r="D108" s="417" t="s">
        <v>249</v>
      </c>
      <c r="E108" s="498" t="s">
        <v>250</v>
      </c>
      <c r="F108" s="498"/>
      <c r="G108" s="498"/>
      <c r="H108" s="498"/>
      <c r="I108" s="498"/>
      <c r="J108" s="498"/>
      <c r="K108" s="498"/>
      <c r="L108" s="498"/>
      <c r="M108" s="498"/>
      <c r="N108" s="476"/>
      <c r="O108" s="476"/>
      <c r="P108" s="476"/>
      <c r="Q108" s="476"/>
      <c r="R108" s="477"/>
    </row>
    <row r="109" spans="4:18" s="342" customFormat="1" ht="28.5" customHeight="1">
      <c r="D109" s="500" t="s">
        <v>251</v>
      </c>
      <c r="E109" s="498" t="s">
        <v>252</v>
      </c>
      <c r="F109" s="498"/>
      <c r="G109" s="498"/>
      <c r="H109" s="498"/>
      <c r="I109" s="498"/>
      <c r="J109" s="498"/>
      <c r="K109" s="498"/>
      <c r="L109" s="498"/>
      <c r="M109" s="498"/>
      <c r="N109" s="476"/>
      <c r="O109" s="476"/>
      <c r="P109" s="476"/>
      <c r="Q109" s="476"/>
      <c r="R109" s="477"/>
    </row>
    <row r="110" spans="4:18" ht="27" customHeight="1">
      <c r="D110" s="501"/>
      <c r="E110" s="499" t="s">
        <v>253</v>
      </c>
      <c r="F110" s="499"/>
      <c r="G110" s="499"/>
      <c r="H110" s="499"/>
      <c r="I110" s="499"/>
      <c r="J110" s="499"/>
      <c r="K110" s="499"/>
      <c r="L110" s="499"/>
      <c r="M110" s="499"/>
      <c r="N110" s="478"/>
      <c r="O110" s="478"/>
      <c r="P110" s="478"/>
      <c r="Q110" s="478"/>
      <c r="R110" s="79"/>
    </row>
    <row r="111" spans="4:18" ht="27" customHeight="1">
      <c r="D111" s="502"/>
      <c r="E111" s="503" t="s">
        <v>124</v>
      </c>
      <c r="F111" s="504"/>
      <c r="G111" s="504"/>
      <c r="H111" s="504"/>
      <c r="I111" s="504"/>
      <c r="J111" s="504"/>
      <c r="K111" s="504"/>
      <c r="L111" s="504"/>
      <c r="M111" s="505"/>
      <c r="N111" s="478"/>
      <c r="O111" s="478"/>
      <c r="P111" s="478"/>
      <c r="Q111" s="478"/>
      <c r="R111" s="79"/>
    </row>
    <row r="113" spans="3:4" ht="24" customHeight="1">
      <c r="C113" s="479" t="s">
        <v>286</v>
      </c>
      <c r="D113" s="480"/>
    </row>
    <row r="114" spans="3:4" ht="21.75">
      <c r="C114" s="469" t="s">
        <v>271</v>
      </c>
      <c r="D114" s="470" t="s">
        <v>272</v>
      </c>
    </row>
    <row r="115" spans="3:4" ht="12.75">
      <c r="C115" s="471" t="s">
        <v>273</v>
      </c>
      <c r="D115" s="472">
        <v>2</v>
      </c>
    </row>
    <row r="116" spans="3:4" ht="12.75">
      <c r="C116" s="471" t="s">
        <v>274</v>
      </c>
      <c r="D116" s="472">
        <v>2</v>
      </c>
    </row>
    <row r="117" spans="3:4" ht="12.75">
      <c r="C117" s="471" t="s">
        <v>275</v>
      </c>
      <c r="D117" s="472">
        <v>2</v>
      </c>
    </row>
    <row r="118" spans="3:4" ht="21.75">
      <c r="C118" s="469" t="s">
        <v>276</v>
      </c>
      <c r="D118" s="472"/>
    </row>
    <row r="119" spans="3:4" ht="12.75">
      <c r="C119" s="471" t="s">
        <v>277</v>
      </c>
      <c r="D119" s="473">
        <v>2</v>
      </c>
    </row>
    <row r="120" spans="3:4" ht="12.75">
      <c r="C120" s="471" t="s">
        <v>278</v>
      </c>
      <c r="D120" s="473">
        <v>2</v>
      </c>
    </row>
    <row r="121" spans="3:4" ht="12.75">
      <c r="C121" s="469" t="s">
        <v>279</v>
      </c>
      <c r="D121" s="473"/>
    </row>
    <row r="122" spans="3:4" ht="22.5">
      <c r="C122" s="474" t="s">
        <v>280</v>
      </c>
      <c r="D122" s="464">
        <v>3</v>
      </c>
    </row>
    <row r="123" spans="3:4" ht="12.75">
      <c r="C123" s="471" t="s">
        <v>281</v>
      </c>
      <c r="D123" s="473">
        <v>3</v>
      </c>
    </row>
    <row r="124" spans="3:4" ht="12.75">
      <c r="C124" s="471" t="s">
        <v>282</v>
      </c>
      <c r="D124" s="473">
        <v>3</v>
      </c>
    </row>
    <row r="125" spans="3:4" ht="12.75">
      <c r="C125" s="471" t="s">
        <v>283</v>
      </c>
      <c r="D125" s="473">
        <v>3</v>
      </c>
    </row>
    <row r="126" spans="3:4" ht="12.75">
      <c r="C126" s="471" t="s">
        <v>284</v>
      </c>
      <c r="D126" s="473">
        <v>3</v>
      </c>
    </row>
  </sheetData>
  <sheetProtection/>
  <mergeCells count="25">
    <mergeCell ref="P3:U3"/>
    <mergeCell ref="D5:E5"/>
    <mergeCell ref="E6:E7"/>
    <mergeCell ref="A4:AP4"/>
    <mergeCell ref="B47:C47"/>
    <mergeCell ref="B29:C29"/>
    <mergeCell ref="AO5:AO7"/>
    <mergeCell ref="E108:M108"/>
    <mergeCell ref="E109:M109"/>
    <mergeCell ref="E110:M110"/>
    <mergeCell ref="D109:D111"/>
    <mergeCell ref="E111:M111"/>
    <mergeCell ref="C5:C7"/>
    <mergeCell ref="F5:AN5"/>
    <mergeCell ref="B8:C8"/>
    <mergeCell ref="B9:C9"/>
    <mergeCell ref="B15:C15"/>
    <mergeCell ref="C113:D113"/>
    <mergeCell ref="B56:C56"/>
    <mergeCell ref="D6:D7"/>
    <mergeCell ref="A1:AP1"/>
    <mergeCell ref="A2:AP2"/>
    <mergeCell ref="A5:A7"/>
    <mergeCell ref="AP5:AP7"/>
    <mergeCell ref="B5:B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&amp;LÓbudai Egyetem
Keleti Károly Gazdasági Kar&amp;RÉrvényes: 2008/2009 tanévtől</oddHeader>
    <oddFooter>&amp;LBudapest, &amp;D&amp;CGazdálkodási és menedzsment BA szak
Levelező tagozat
&amp;P/&amp;N</oddFooter>
  </headerFooter>
  <rowBreaks count="2" manualBreakCount="2">
    <brk id="45" max="43" man="1"/>
    <brk id="85" max="43" man="1"/>
  </rowBreaks>
  <ignoredErrors>
    <ignoredError sqref="F15:Y15" formulaRange="1"/>
    <ignoredError sqref="D15:E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</dc:creator>
  <cp:keywords/>
  <dc:description/>
  <cp:lastModifiedBy>Windows User</cp:lastModifiedBy>
  <cp:lastPrinted>2012-09-05T14:37:01Z</cp:lastPrinted>
  <dcterms:created xsi:type="dcterms:W3CDTF">2008-11-03T08:30:54Z</dcterms:created>
  <dcterms:modified xsi:type="dcterms:W3CDTF">2015-01-12T08:32:22Z</dcterms:modified>
  <cp:category/>
  <cp:version/>
  <cp:contentType/>
  <cp:contentStatus/>
</cp:coreProperties>
</file>