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li\2021_tanterv\"/>
    </mc:Choice>
  </mc:AlternateContent>
  <xr:revisionPtr revIDLastSave="0" documentId="13_ncr:1_{EFC18F8A-AD4E-44D9-96CC-97EB488C95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appali" sheetId="1" r:id="rId1"/>
  </sheets>
  <definedNames>
    <definedName name="_xlnm._FilterDatabase" localSheetId="0" hidden="1">Nappali!$G$6:$AO$151</definedName>
    <definedName name="_xlnm.Print_Area" localSheetId="0">Nappali!$A$1:$AQ$244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1" l="1"/>
  <c r="F152" i="1"/>
  <c r="E153" i="1"/>
  <c r="F153" i="1"/>
  <c r="P164" i="1" l="1"/>
  <c r="K164" i="1"/>
  <c r="F151" i="1"/>
  <c r="E151" i="1"/>
  <c r="F150" i="1"/>
  <c r="E150" i="1"/>
  <c r="F149" i="1"/>
  <c r="E149" i="1"/>
  <c r="F148" i="1"/>
  <c r="E148" i="1"/>
  <c r="AO145" i="1"/>
  <c r="AN145" i="1"/>
  <c r="AM145" i="1"/>
  <c r="AL145" i="1"/>
  <c r="AK145" i="1"/>
  <c r="AJ145" i="1"/>
  <c r="AI145" i="1"/>
  <c r="AH145" i="1"/>
  <c r="AG145" i="1"/>
  <c r="AF145" i="1"/>
  <c r="AE145" i="1"/>
  <c r="AC145" i="1"/>
  <c r="AB145" i="1"/>
  <c r="AA145" i="1"/>
  <c r="Z145" i="1"/>
  <c r="X145" i="1"/>
  <c r="W145" i="1"/>
  <c r="V145" i="1"/>
  <c r="U145" i="1"/>
  <c r="S145" i="1"/>
  <c r="R145" i="1"/>
  <c r="Q145" i="1"/>
  <c r="P145" i="1"/>
  <c r="N145" i="1"/>
  <c r="M145" i="1"/>
  <c r="L145" i="1"/>
  <c r="K145" i="1"/>
  <c r="J145" i="1"/>
  <c r="I145" i="1"/>
  <c r="H145" i="1"/>
  <c r="G145" i="1"/>
  <c r="AN144" i="1"/>
  <c r="AI144" i="1"/>
  <c r="AD144" i="1"/>
  <c r="Y144" i="1"/>
  <c r="T144" i="1"/>
  <c r="O144" i="1"/>
  <c r="J144" i="1"/>
  <c r="AN141" i="1"/>
  <c r="AN143" i="1" s="1"/>
  <c r="AI141" i="1"/>
  <c r="AI142" i="1" s="1"/>
  <c r="AD141" i="1"/>
  <c r="AD143" i="1" s="1"/>
  <c r="Y141" i="1"/>
  <c r="Y142" i="1" s="1"/>
  <c r="T141" i="1"/>
  <c r="T143" i="1" s="1"/>
  <c r="O141" i="1"/>
  <c r="O142" i="1" s="1"/>
  <c r="J141" i="1"/>
  <c r="J143" i="1" s="1"/>
  <c r="AN138" i="1"/>
  <c r="AN139" i="1" s="1"/>
  <c r="AI138" i="1"/>
  <c r="AI140" i="1" s="1"/>
  <c r="AD138" i="1"/>
  <c r="AD139" i="1" s="1"/>
  <c r="Y138" i="1"/>
  <c r="Y140" i="1" s="1"/>
  <c r="T138" i="1"/>
  <c r="T139" i="1" s="1"/>
  <c r="O138" i="1"/>
  <c r="O140" i="1" s="1"/>
  <c r="J138" i="1"/>
  <c r="J139" i="1" s="1"/>
  <c r="O137" i="1"/>
  <c r="O136" i="1"/>
  <c r="O135" i="1"/>
  <c r="F134" i="1"/>
  <c r="E134" i="1"/>
  <c r="F133" i="1"/>
  <c r="E133" i="1"/>
  <c r="F131" i="1"/>
  <c r="E131" i="1"/>
  <c r="F130" i="1"/>
  <c r="E130" i="1"/>
  <c r="F129" i="1"/>
  <c r="E129" i="1"/>
  <c r="F128" i="1"/>
  <c r="E128" i="1"/>
  <c r="AO127" i="1"/>
  <c r="AM127" i="1"/>
  <c r="AL127" i="1"/>
  <c r="AK127" i="1"/>
  <c r="AJ127" i="1"/>
  <c r="AH127" i="1"/>
  <c r="AG127" i="1"/>
  <c r="AF127" i="1"/>
  <c r="AE127" i="1"/>
  <c r="AC127" i="1"/>
  <c r="AB127" i="1"/>
  <c r="AA127" i="1"/>
  <c r="Z127" i="1"/>
  <c r="Y127" i="1"/>
  <c r="Y137" i="1" s="1"/>
  <c r="X127" i="1"/>
  <c r="W127" i="1"/>
  <c r="V127" i="1"/>
  <c r="U127" i="1"/>
  <c r="S127" i="1"/>
  <c r="R127" i="1"/>
  <c r="Q127" i="1"/>
  <c r="P127" i="1"/>
  <c r="N127" i="1"/>
  <c r="M127" i="1"/>
  <c r="L127" i="1"/>
  <c r="K127" i="1"/>
  <c r="J127" i="1"/>
  <c r="I127" i="1"/>
  <c r="H127" i="1"/>
  <c r="G127" i="1"/>
  <c r="F126" i="1"/>
  <c r="E126" i="1"/>
  <c r="F125" i="1"/>
  <c r="E125" i="1"/>
  <c r="F124" i="1"/>
  <c r="E124" i="1"/>
  <c r="F123" i="1"/>
  <c r="E123" i="1"/>
  <c r="F122" i="1"/>
  <c r="E122" i="1"/>
  <c r="AO121" i="1"/>
  <c r="AM121" i="1"/>
  <c r="AL121" i="1"/>
  <c r="AK121" i="1"/>
  <c r="AJ121" i="1"/>
  <c r="AH121" i="1"/>
  <c r="AG121" i="1"/>
  <c r="AF121" i="1"/>
  <c r="AE121" i="1"/>
  <c r="AC121" i="1"/>
  <c r="AB121" i="1"/>
  <c r="AA121" i="1"/>
  <c r="Z121" i="1"/>
  <c r="Y121" i="1"/>
  <c r="X121" i="1"/>
  <c r="W121" i="1"/>
  <c r="V121" i="1"/>
  <c r="F120" i="1"/>
  <c r="E120" i="1"/>
  <c r="F119" i="1"/>
  <c r="E119" i="1"/>
  <c r="F118" i="1"/>
  <c r="E118" i="1"/>
  <c r="F117" i="1"/>
  <c r="E117" i="1"/>
  <c r="F116" i="1"/>
  <c r="E116" i="1"/>
  <c r="AO115" i="1"/>
  <c r="AM115" i="1"/>
  <c r="AL115" i="1"/>
  <c r="AK115" i="1"/>
  <c r="AJ115" i="1"/>
  <c r="AH115" i="1"/>
  <c r="AG115" i="1"/>
  <c r="AF115" i="1"/>
  <c r="AE115" i="1"/>
  <c r="AC115" i="1"/>
  <c r="AB115" i="1"/>
  <c r="AA115" i="1"/>
  <c r="Z115" i="1"/>
  <c r="Y115" i="1"/>
  <c r="X115" i="1"/>
  <c r="W115" i="1"/>
  <c r="V115" i="1"/>
  <c r="F114" i="1"/>
  <c r="E114" i="1"/>
  <c r="F113" i="1"/>
  <c r="E113" i="1"/>
  <c r="F112" i="1"/>
  <c r="E112" i="1"/>
  <c r="F111" i="1"/>
  <c r="E111" i="1"/>
  <c r="F110" i="1"/>
  <c r="E110" i="1"/>
  <c r="AO109" i="1"/>
  <c r="AN109" i="1"/>
  <c r="AM109" i="1"/>
  <c r="AL109" i="1"/>
  <c r="AK109" i="1"/>
  <c r="AJ109" i="1"/>
  <c r="AH109" i="1"/>
  <c r="AG109" i="1"/>
  <c r="AF109" i="1"/>
  <c r="AE109" i="1"/>
  <c r="AC109" i="1"/>
  <c r="AB109" i="1"/>
  <c r="AA109" i="1"/>
  <c r="Z109" i="1"/>
  <c r="X109" i="1"/>
  <c r="W109" i="1"/>
  <c r="V109" i="1"/>
  <c r="F108" i="1"/>
  <c r="E108" i="1"/>
  <c r="F107" i="1"/>
  <c r="E107" i="1"/>
  <c r="F106" i="1"/>
  <c r="E106" i="1"/>
  <c r="F105" i="1"/>
  <c r="E105" i="1"/>
  <c r="F104" i="1"/>
  <c r="E104" i="1"/>
  <c r="AO103" i="1"/>
  <c r="AN103" i="1"/>
  <c r="AM103" i="1"/>
  <c r="AL103" i="1"/>
  <c r="AK103" i="1"/>
  <c r="AJ103" i="1"/>
  <c r="AH103" i="1"/>
  <c r="AG103" i="1"/>
  <c r="AF103" i="1"/>
  <c r="AE103" i="1"/>
  <c r="AC103" i="1"/>
  <c r="AB103" i="1"/>
  <c r="AA103" i="1"/>
  <c r="Z103" i="1"/>
  <c r="X103" i="1"/>
  <c r="W103" i="1"/>
  <c r="V103" i="1"/>
  <c r="F102" i="1"/>
  <c r="E102" i="1"/>
  <c r="F101" i="1"/>
  <c r="E101" i="1"/>
  <c r="F100" i="1"/>
  <c r="E100" i="1"/>
  <c r="F99" i="1"/>
  <c r="E99" i="1"/>
  <c r="F98" i="1"/>
  <c r="E98" i="1"/>
  <c r="AO97" i="1"/>
  <c r="AN97" i="1"/>
  <c r="AM97" i="1"/>
  <c r="AL97" i="1"/>
  <c r="AK97" i="1"/>
  <c r="AJ97" i="1"/>
  <c r="AH97" i="1"/>
  <c r="AG97" i="1"/>
  <c r="AF97" i="1"/>
  <c r="AE97" i="1"/>
  <c r="AC97" i="1"/>
  <c r="AB97" i="1"/>
  <c r="AA97" i="1"/>
  <c r="Z97" i="1"/>
  <c r="X97" i="1"/>
  <c r="W97" i="1"/>
  <c r="V97" i="1"/>
  <c r="F96" i="1"/>
  <c r="E96" i="1"/>
  <c r="F95" i="1"/>
  <c r="E95" i="1"/>
  <c r="F94" i="1"/>
  <c r="E94" i="1"/>
  <c r="F93" i="1"/>
  <c r="E93" i="1"/>
  <c r="F92" i="1"/>
  <c r="E92" i="1"/>
  <c r="AO91" i="1"/>
  <c r="AN91" i="1"/>
  <c r="AM91" i="1"/>
  <c r="AL91" i="1"/>
  <c r="AK91" i="1"/>
  <c r="AJ91" i="1"/>
  <c r="AH91" i="1"/>
  <c r="AG91" i="1"/>
  <c r="AF91" i="1"/>
  <c r="AE91" i="1"/>
  <c r="AC91" i="1"/>
  <c r="AB91" i="1"/>
  <c r="AA91" i="1"/>
  <c r="Z91" i="1"/>
  <c r="X91" i="1"/>
  <c r="W91" i="1"/>
  <c r="V91" i="1"/>
  <c r="E90" i="1"/>
  <c r="F89" i="1"/>
  <c r="E89" i="1"/>
  <c r="F88" i="1"/>
  <c r="E88" i="1"/>
  <c r="F87" i="1"/>
  <c r="E87" i="1"/>
  <c r="F86" i="1"/>
  <c r="E86" i="1"/>
  <c r="F85" i="1"/>
  <c r="E85" i="1"/>
  <c r="AO84" i="1"/>
  <c r="AM84" i="1"/>
  <c r="AL84" i="1"/>
  <c r="AK84" i="1"/>
  <c r="AJ84" i="1"/>
  <c r="AH84" i="1"/>
  <c r="AG84" i="1"/>
  <c r="AF84" i="1"/>
  <c r="AE84" i="1"/>
  <c r="AC84" i="1"/>
  <c r="AB84" i="1"/>
  <c r="AA84" i="1"/>
  <c r="F83" i="1"/>
  <c r="E83" i="1"/>
  <c r="F82" i="1"/>
  <c r="E82" i="1"/>
  <c r="F81" i="1"/>
  <c r="E81" i="1"/>
  <c r="F80" i="1"/>
  <c r="E80" i="1"/>
  <c r="F79" i="1"/>
  <c r="E79" i="1"/>
  <c r="AO78" i="1"/>
  <c r="AM78" i="1"/>
  <c r="AL78" i="1"/>
  <c r="AK78" i="1"/>
  <c r="AJ78" i="1"/>
  <c r="AH78" i="1"/>
  <c r="AG78" i="1"/>
  <c r="AF78" i="1"/>
  <c r="AE78" i="1"/>
  <c r="AC78" i="1"/>
  <c r="AB78" i="1"/>
  <c r="AA78" i="1"/>
  <c r="F77" i="1"/>
  <c r="E77" i="1"/>
  <c r="F76" i="1"/>
  <c r="E76" i="1"/>
  <c r="F75" i="1"/>
  <c r="E75" i="1"/>
  <c r="F74" i="1"/>
  <c r="E74" i="1"/>
  <c r="F73" i="1"/>
  <c r="E73" i="1"/>
  <c r="AO72" i="1"/>
  <c r="AM72" i="1"/>
  <c r="AL72" i="1"/>
  <c r="AK72" i="1"/>
  <c r="AJ72" i="1"/>
  <c r="AH72" i="1"/>
  <c r="AG72" i="1"/>
  <c r="AF72" i="1"/>
  <c r="AE72" i="1"/>
  <c r="AC72" i="1"/>
  <c r="AB72" i="1"/>
  <c r="AA72" i="1"/>
  <c r="F71" i="1"/>
  <c r="E71" i="1"/>
  <c r="F70" i="1"/>
  <c r="E70" i="1"/>
  <c r="F69" i="1"/>
  <c r="E69" i="1"/>
  <c r="F68" i="1"/>
  <c r="E68" i="1"/>
  <c r="F67" i="1"/>
  <c r="E67" i="1"/>
  <c r="AO66" i="1"/>
  <c r="AM66" i="1"/>
  <c r="AL66" i="1"/>
  <c r="AK66" i="1"/>
  <c r="AJ66" i="1"/>
  <c r="AH66" i="1"/>
  <c r="AG66" i="1"/>
  <c r="AF66" i="1"/>
  <c r="AE66" i="1"/>
  <c r="AC66" i="1"/>
  <c r="AB66" i="1"/>
  <c r="AA66" i="1"/>
  <c r="F65" i="1"/>
  <c r="E65" i="1"/>
  <c r="F64" i="1"/>
  <c r="E64" i="1"/>
  <c r="F63" i="1"/>
  <c r="E63" i="1"/>
  <c r="F62" i="1"/>
  <c r="E62" i="1"/>
  <c r="F61" i="1"/>
  <c r="E61" i="1"/>
  <c r="AO60" i="1"/>
  <c r="AM60" i="1"/>
  <c r="AL60" i="1"/>
  <c r="AK60" i="1"/>
  <c r="AJ60" i="1"/>
  <c r="AH60" i="1"/>
  <c r="AG60" i="1"/>
  <c r="AF60" i="1"/>
  <c r="AE60" i="1"/>
  <c r="AC60" i="1"/>
  <c r="AB60" i="1"/>
  <c r="AA60" i="1"/>
  <c r="F59" i="1"/>
  <c r="E59" i="1"/>
  <c r="F58" i="1"/>
  <c r="E58" i="1"/>
  <c r="F57" i="1"/>
  <c r="E57" i="1"/>
  <c r="F56" i="1"/>
  <c r="E56" i="1"/>
  <c r="F55" i="1"/>
  <c r="E55" i="1"/>
  <c r="AO54" i="1"/>
  <c r="AM54" i="1"/>
  <c r="AL54" i="1"/>
  <c r="AK54" i="1"/>
  <c r="AJ54" i="1"/>
  <c r="AH54" i="1"/>
  <c r="AG54" i="1"/>
  <c r="AF54" i="1"/>
  <c r="AE54" i="1"/>
  <c r="AC54" i="1"/>
  <c r="AB54" i="1"/>
  <c r="AA54" i="1"/>
  <c r="F53" i="1"/>
  <c r="E53" i="1"/>
  <c r="F52" i="1"/>
  <c r="E52" i="1"/>
  <c r="F51" i="1"/>
  <c r="E51" i="1"/>
  <c r="F50" i="1"/>
  <c r="E50" i="1"/>
  <c r="F49" i="1"/>
  <c r="E49" i="1"/>
  <c r="AO48" i="1"/>
  <c r="AM48" i="1"/>
  <c r="AL48" i="1"/>
  <c r="AK48" i="1"/>
  <c r="AJ48" i="1"/>
  <c r="AH48" i="1"/>
  <c r="AG48" i="1"/>
  <c r="AF48" i="1"/>
  <c r="AE48" i="1"/>
  <c r="AC48" i="1"/>
  <c r="AB48" i="1"/>
  <c r="AA48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AO27" i="1"/>
  <c r="AM27" i="1"/>
  <c r="AL27" i="1"/>
  <c r="AK27" i="1"/>
  <c r="AJ27" i="1"/>
  <c r="AH27" i="1"/>
  <c r="AG27" i="1"/>
  <c r="AF27" i="1"/>
  <c r="AE27" i="1"/>
  <c r="AC27" i="1"/>
  <c r="AB27" i="1"/>
  <c r="AA27" i="1"/>
  <c r="Z27" i="1"/>
  <c r="X27" i="1"/>
  <c r="W27" i="1"/>
  <c r="V27" i="1"/>
  <c r="U27" i="1"/>
  <c r="S27" i="1"/>
  <c r="R27" i="1"/>
  <c r="Q27" i="1"/>
  <c r="P27" i="1"/>
  <c r="N27" i="1"/>
  <c r="M27" i="1"/>
  <c r="L27" i="1"/>
  <c r="K27" i="1"/>
  <c r="I27" i="1"/>
  <c r="H27" i="1"/>
  <c r="G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Z19" i="1"/>
  <c r="X19" i="1"/>
  <c r="W19" i="1"/>
  <c r="V19" i="1"/>
  <c r="U19" i="1"/>
  <c r="T19" i="1"/>
  <c r="T136" i="1" s="1"/>
  <c r="S19" i="1"/>
  <c r="R19" i="1"/>
  <c r="Q19" i="1"/>
  <c r="P19" i="1"/>
  <c r="N19" i="1"/>
  <c r="M19" i="1"/>
  <c r="L19" i="1"/>
  <c r="K19" i="1"/>
  <c r="I19" i="1"/>
  <c r="H19" i="1"/>
  <c r="G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AO8" i="1"/>
  <c r="AN8" i="1"/>
  <c r="AM8" i="1"/>
  <c r="AL8" i="1"/>
  <c r="AK8" i="1"/>
  <c r="AJ8" i="1"/>
  <c r="AI8" i="1"/>
  <c r="AH8" i="1"/>
  <c r="AG8" i="1"/>
  <c r="AF8" i="1"/>
  <c r="AE8" i="1"/>
  <c r="AD8" i="1"/>
  <c r="AD136" i="1" s="1"/>
  <c r="AC8" i="1"/>
  <c r="AB8" i="1"/>
  <c r="AA8" i="1"/>
  <c r="Z8" i="1"/>
  <c r="X8" i="1"/>
  <c r="W8" i="1"/>
  <c r="V8" i="1"/>
  <c r="U8" i="1"/>
  <c r="S8" i="1"/>
  <c r="R8" i="1"/>
  <c r="Q8" i="1"/>
  <c r="P8" i="1"/>
  <c r="N8" i="1"/>
  <c r="M8" i="1"/>
  <c r="L8" i="1"/>
  <c r="K8" i="1"/>
  <c r="I8" i="1"/>
  <c r="H8" i="1"/>
  <c r="G8" i="1"/>
  <c r="J136" i="1" l="1"/>
  <c r="E8" i="1"/>
  <c r="F27" i="1"/>
  <c r="F66" i="1"/>
  <c r="E97" i="1"/>
  <c r="E132" i="1"/>
  <c r="M137" i="1"/>
  <c r="AN136" i="1"/>
  <c r="W136" i="1"/>
  <c r="F19" i="1"/>
  <c r="E27" i="1"/>
  <c r="AN142" i="1"/>
  <c r="F60" i="1"/>
  <c r="F132" i="1"/>
  <c r="E145" i="1"/>
  <c r="F103" i="1"/>
  <c r="P136" i="1"/>
  <c r="Z136" i="1"/>
  <c r="AH136" i="1"/>
  <c r="E54" i="1"/>
  <c r="F72" i="1"/>
  <c r="F91" i="1"/>
  <c r="E109" i="1"/>
  <c r="S137" i="1"/>
  <c r="AK137" i="1"/>
  <c r="F84" i="1"/>
  <c r="F115" i="1"/>
  <c r="T140" i="1"/>
  <c r="I136" i="1"/>
  <c r="AC137" i="1"/>
  <c r="E72" i="1"/>
  <c r="U137" i="1"/>
  <c r="F54" i="1"/>
  <c r="AN140" i="1"/>
  <c r="J142" i="1"/>
  <c r="F78" i="1"/>
  <c r="E121" i="1"/>
  <c r="K137" i="1"/>
  <c r="AL136" i="1"/>
  <c r="AM137" i="1"/>
  <c r="E127" i="1"/>
  <c r="J137" i="1"/>
  <c r="L136" i="1"/>
  <c r="V136" i="1"/>
  <c r="W137" i="1"/>
  <c r="AF136" i="1"/>
  <c r="E19" i="1"/>
  <c r="R137" i="1"/>
  <c r="AJ137" i="1"/>
  <c r="AM135" i="1"/>
  <c r="E84" i="1"/>
  <c r="E103" i="1"/>
  <c r="Q136" i="1"/>
  <c r="Z137" i="1"/>
  <c r="F127" i="1"/>
  <c r="T142" i="1"/>
  <c r="AE137" i="1"/>
  <c r="N136" i="1"/>
  <c r="X136" i="1"/>
  <c r="AG137" i="1"/>
  <c r="AO135" i="1"/>
  <c r="AB137" i="1"/>
  <c r="E78" i="1"/>
  <c r="E91" i="1"/>
  <c r="E115" i="1"/>
  <c r="J135" i="1"/>
  <c r="AD137" i="1"/>
  <c r="O139" i="1"/>
  <c r="AD142" i="1"/>
  <c r="Y139" i="1"/>
  <c r="G137" i="1"/>
  <c r="Q137" i="1"/>
  <c r="AA137" i="1"/>
  <c r="AI137" i="1"/>
  <c r="F8" i="1"/>
  <c r="F48" i="1"/>
  <c r="E66" i="1"/>
  <c r="Z135" i="1"/>
  <c r="AD135" i="1"/>
  <c r="AI139" i="1"/>
  <c r="H136" i="1"/>
  <c r="R136" i="1"/>
  <c r="AB136" i="1"/>
  <c r="AJ135" i="1"/>
  <c r="M136" i="1"/>
  <c r="V137" i="1"/>
  <c r="AF137" i="1"/>
  <c r="AN137" i="1"/>
  <c r="AH135" i="1"/>
  <c r="E60" i="1"/>
  <c r="O143" i="1"/>
  <c r="U136" i="1"/>
  <c r="AL137" i="1"/>
  <c r="E48" i="1"/>
  <c r="F97" i="1"/>
  <c r="F109" i="1"/>
  <c r="F121" i="1"/>
  <c r="Y136" i="1"/>
  <c r="AI143" i="1"/>
  <c r="N135" i="1"/>
  <c r="AC136" i="1"/>
  <c r="AG136" i="1"/>
  <c r="AK136" i="1"/>
  <c r="AO136" i="1"/>
  <c r="AH137" i="1"/>
  <c r="H135" i="1"/>
  <c r="L135" i="1"/>
  <c r="P135" i="1"/>
  <c r="T135" i="1"/>
  <c r="X135" i="1"/>
  <c r="AB135" i="1"/>
  <c r="AF135" i="1"/>
  <c r="AK135" i="1"/>
  <c r="G136" i="1"/>
  <c r="K136" i="1"/>
  <c r="S136" i="1"/>
  <c r="AA136" i="1"/>
  <c r="AE136" i="1"/>
  <c r="AI136" i="1"/>
  <c r="AM136" i="1"/>
  <c r="H137" i="1"/>
  <c r="L137" i="1"/>
  <c r="P137" i="1"/>
  <c r="T137" i="1"/>
  <c r="X137" i="1"/>
  <c r="J140" i="1"/>
  <c r="AD140" i="1"/>
  <c r="Y143" i="1"/>
  <c r="I135" i="1"/>
  <c r="M135" i="1"/>
  <c r="Q135" i="1"/>
  <c r="U135" i="1"/>
  <c r="Y135" i="1"/>
  <c r="AC135" i="1"/>
  <c r="AG135" i="1"/>
  <c r="AL135" i="1"/>
  <c r="AJ136" i="1"/>
  <c r="I137" i="1"/>
  <c r="AO137" i="1"/>
  <c r="R135" i="1"/>
  <c r="V135" i="1"/>
  <c r="N137" i="1"/>
  <c r="G135" i="1"/>
  <c r="K135" i="1"/>
  <c r="S135" i="1"/>
  <c r="W135" i="1"/>
  <c r="AA135" i="1"/>
  <c r="AE135" i="1"/>
  <c r="E135" i="1" l="1"/>
  <c r="F135" i="1"/>
</calcChain>
</file>

<file path=xl/sharedStrings.xml><?xml version="1.0" encoding="utf-8"?>
<sst xmlns="http://schemas.openxmlformats.org/spreadsheetml/2006/main" count="737" uniqueCount="423">
  <si>
    <t>MINTATANTERV</t>
  </si>
  <si>
    <t>Műszaki menedzser BSc szak</t>
  </si>
  <si>
    <t>Nappali tagozat</t>
  </si>
  <si>
    <t xml:space="preserve">  heti óraszámokkal (ea, tgy., l.)) ; követelményekkel (k.); kreditekkel (kr.)</t>
  </si>
  <si>
    <t>Tantárgyak</t>
  </si>
  <si>
    <t>e-learning (blended)</t>
  </si>
  <si>
    <t>heti össz</t>
  </si>
  <si>
    <t>félévek</t>
  </si>
  <si>
    <t>Előtanulmányi követelmények</t>
  </si>
  <si>
    <t>1.</t>
  </si>
  <si>
    <t>2.</t>
  </si>
  <si>
    <t>3.</t>
  </si>
  <si>
    <t>4.</t>
  </si>
  <si>
    <t>5.</t>
  </si>
  <si>
    <t>6.</t>
  </si>
  <si>
    <t>7.</t>
  </si>
  <si>
    <t>óra</t>
  </si>
  <si>
    <t>kr.</t>
  </si>
  <si>
    <t>ea</t>
  </si>
  <si>
    <t>tgy</t>
  </si>
  <si>
    <t>l</t>
  </si>
  <si>
    <t>k</t>
  </si>
  <si>
    <t>kr</t>
  </si>
  <si>
    <t>Természettudományi ismeretek</t>
  </si>
  <si>
    <t>Matematika I.</t>
  </si>
  <si>
    <t>é</t>
  </si>
  <si>
    <t>Matematika II.</t>
  </si>
  <si>
    <t>v</t>
  </si>
  <si>
    <t>Fizika</t>
  </si>
  <si>
    <t>Kémia</t>
  </si>
  <si>
    <t>Mechanika</t>
  </si>
  <si>
    <t>Elektrotechnika</t>
  </si>
  <si>
    <t>Informatika I.</t>
  </si>
  <si>
    <t>8.</t>
  </si>
  <si>
    <t>Informatika II.</t>
  </si>
  <si>
    <t>9.</t>
  </si>
  <si>
    <t>Statisztika I.</t>
  </si>
  <si>
    <t>10.</t>
  </si>
  <si>
    <t>Statisztika II.</t>
  </si>
  <si>
    <t>Gazdasági és humán ismeretek</t>
  </si>
  <si>
    <t>11.</t>
  </si>
  <si>
    <t>Mikroökonómia</t>
  </si>
  <si>
    <t>12.</t>
  </si>
  <si>
    <t>Makroökonómia</t>
  </si>
  <si>
    <t>13.</t>
  </si>
  <si>
    <t>Vállalkozásgazdaságtan</t>
  </si>
  <si>
    <t>14.</t>
  </si>
  <si>
    <t>Emberi erőforrás menedzsment</t>
  </si>
  <si>
    <t>Menedzsment alapjai</t>
  </si>
  <si>
    <t>15.</t>
  </si>
  <si>
    <t>Számvitel alapjai</t>
  </si>
  <si>
    <t>16.</t>
  </si>
  <si>
    <t xml:space="preserve">Üzleti informatikai alkalmazások </t>
  </si>
  <si>
    <t>17.</t>
  </si>
  <si>
    <t>Teljes körű minőségmenedzsment</t>
  </si>
  <si>
    <t>Műszaki menedzser szakmai ismeretek</t>
  </si>
  <si>
    <t>18.</t>
  </si>
  <si>
    <t>Államigazgatási és jogi ismeretek</t>
  </si>
  <si>
    <t>19.</t>
  </si>
  <si>
    <t>20.</t>
  </si>
  <si>
    <t>Termelésmenedzsment</t>
  </si>
  <si>
    <t>21.</t>
  </si>
  <si>
    <t>Szervezeti magatartás</t>
  </si>
  <si>
    <t>22.</t>
  </si>
  <si>
    <t>Pénzügyek alapjai</t>
  </si>
  <si>
    <t>23.</t>
  </si>
  <si>
    <t>Vállalkozások pénzügyei</t>
  </si>
  <si>
    <t>24.</t>
  </si>
  <si>
    <t>Üzleti kommunikáció</t>
  </si>
  <si>
    <t>25.</t>
  </si>
  <si>
    <t>Marketing alapjai</t>
  </si>
  <si>
    <t>26.</t>
  </si>
  <si>
    <t>Ügyfélkapcsolatok kezelése</t>
  </si>
  <si>
    <t>27.</t>
  </si>
  <si>
    <t>Műszaki ábrázolás</t>
  </si>
  <si>
    <t>28.</t>
  </si>
  <si>
    <t>Általános mérnöki ismeretek</t>
  </si>
  <si>
    <t>29.</t>
  </si>
  <si>
    <t>Gyártástechnológia alapjai</t>
  </si>
  <si>
    <t>30.</t>
  </si>
  <si>
    <t>Méréstechnika</t>
  </si>
  <si>
    <t>31.</t>
  </si>
  <si>
    <t>Analóg és digitális technika</t>
  </si>
  <si>
    <t>32.</t>
  </si>
  <si>
    <t>Adatbázisok</t>
  </si>
  <si>
    <t>33.</t>
  </si>
  <si>
    <t>Tervezéselmélet</t>
  </si>
  <si>
    <t>34.</t>
  </si>
  <si>
    <t>Környezetvédelem</t>
  </si>
  <si>
    <t>35.</t>
  </si>
  <si>
    <t>Anyagismeret</t>
  </si>
  <si>
    <t>Választható specializációk</t>
  </si>
  <si>
    <t>Választható gazdasági specializációk</t>
  </si>
  <si>
    <t>Projektmenedzser specializáció</t>
  </si>
  <si>
    <t>56.</t>
  </si>
  <si>
    <t>Projektmenedzsment</t>
  </si>
  <si>
    <t>57.</t>
  </si>
  <si>
    <t>Projektfinanszírozás</t>
  </si>
  <si>
    <t>58.</t>
  </si>
  <si>
    <t>Projektkontrolling</t>
  </si>
  <si>
    <t>59.</t>
  </si>
  <si>
    <t>Válság- és változásmenedzsment</t>
  </si>
  <si>
    <t>60.</t>
  </si>
  <si>
    <t>Értékesítési menedzser specializáció</t>
  </si>
  <si>
    <t>61.</t>
  </si>
  <si>
    <t>Külkereskedelmi ismeretek</t>
  </si>
  <si>
    <t>62.</t>
  </si>
  <si>
    <t>Piackutatás</t>
  </si>
  <si>
    <t>63.</t>
  </si>
  <si>
    <t>Szolgáltatásmenedzsment</t>
  </si>
  <si>
    <t>64.</t>
  </si>
  <si>
    <t>Értékesítés- és eladásösztönzés</t>
  </si>
  <si>
    <t>65.</t>
  </si>
  <si>
    <t>Szakmai menedzsment tréning</t>
  </si>
  <si>
    <t>E-vállalkozások szervezése specializáció</t>
  </si>
  <si>
    <t>46.</t>
  </si>
  <si>
    <t>Vállalkozásszervezés</t>
  </si>
  <si>
    <t>47.</t>
  </si>
  <si>
    <t>Vállalati információs rendszerek</t>
  </si>
  <si>
    <t>48.</t>
  </si>
  <si>
    <t>E-kereskedelem</t>
  </si>
  <si>
    <t>49.</t>
  </si>
  <si>
    <t>Médiagazdaságtan</t>
  </si>
  <si>
    <t>50.</t>
  </si>
  <si>
    <t>Szolgáltatás menedzsment tréning</t>
  </si>
  <si>
    <t>Vállalati stratégia specializáció</t>
  </si>
  <si>
    <t>51.</t>
  </si>
  <si>
    <t>Stratégiai és üzleti tervezés</t>
  </si>
  <si>
    <t>52.</t>
  </si>
  <si>
    <t>Döntéselmélet és módszertan</t>
  </si>
  <si>
    <t>53.</t>
  </si>
  <si>
    <t>Szervezésmódszertan</t>
  </si>
  <si>
    <t>54.</t>
  </si>
  <si>
    <t>EU vállalat és vállalkozás</t>
  </si>
  <si>
    <t>55.</t>
  </si>
  <si>
    <t>Stratégiai tréning</t>
  </si>
  <si>
    <t>Vállalatirányítás specializáció</t>
  </si>
  <si>
    <t>36.</t>
  </si>
  <si>
    <t>Döntéstámogató rendszerek</t>
  </si>
  <si>
    <t>37.</t>
  </si>
  <si>
    <t>Tudásmenedzsment</t>
  </si>
  <si>
    <t>38.</t>
  </si>
  <si>
    <t>Vállalatok menedzselése üzleti szimulációs módszerekkel</t>
  </si>
  <si>
    <t>39.</t>
  </si>
  <si>
    <t>Menedzsment információs rendszerek</t>
  </si>
  <si>
    <t>40.</t>
  </si>
  <si>
    <t>Vezetői készségfejlesztő tréning</t>
  </si>
  <si>
    <t>Minőségmenedzselési specializáció</t>
  </si>
  <si>
    <t>41.</t>
  </si>
  <si>
    <t>Minőségirányítás</t>
  </si>
  <si>
    <t>42.</t>
  </si>
  <si>
    <t>BPR Üzleti folyamatok tervezése</t>
  </si>
  <si>
    <t>43.</t>
  </si>
  <si>
    <t>44.</t>
  </si>
  <si>
    <t>Stratrégiai tervezés</t>
  </si>
  <si>
    <t>45.</t>
  </si>
  <si>
    <t>Szolgáltatás menedzsment specializáció (AMK)</t>
  </si>
  <si>
    <t>66.</t>
  </si>
  <si>
    <t>Szolgáltatás-orientált vállalatok</t>
  </si>
  <si>
    <t>67.</t>
  </si>
  <si>
    <t>Információs és döntéstámogató rendszerek</t>
  </si>
  <si>
    <t>68.</t>
  </si>
  <si>
    <t>Projektmenedzsment a gyakorlatban</t>
  </si>
  <si>
    <t>69.</t>
  </si>
  <si>
    <t>Folyamatmenedzsment</t>
  </si>
  <si>
    <t>70.</t>
  </si>
  <si>
    <t>Szolgáltatásmenedzsment tréning</t>
  </si>
  <si>
    <t>Választható műszaki modulok</t>
  </si>
  <si>
    <t>71.</t>
  </si>
  <si>
    <t>Energetika</t>
  </si>
  <si>
    <t>72.</t>
  </si>
  <si>
    <t>Híradástechnika</t>
  </si>
  <si>
    <t>73.</t>
  </si>
  <si>
    <t>Műszertechnika</t>
  </si>
  <si>
    <t>74.</t>
  </si>
  <si>
    <t>Ökológikus műszaki konstrukciók</t>
  </si>
  <si>
    <t>75.</t>
  </si>
  <si>
    <t>Automatizálás</t>
  </si>
  <si>
    <t>Gépészet</t>
  </si>
  <si>
    <t>76.</t>
  </si>
  <si>
    <t>Mechatronika</t>
  </si>
  <si>
    <t>77.</t>
  </si>
  <si>
    <t>Gépipari termékek</t>
  </si>
  <si>
    <t>78.</t>
  </si>
  <si>
    <t>Ipari folyamatok</t>
  </si>
  <si>
    <t>79.</t>
  </si>
  <si>
    <t>Termelési folyamatok I.</t>
  </si>
  <si>
    <t>80.</t>
  </si>
  <si>
    <t>Termelési folyamatok II.</t>
  </si>
  <si>
    <t>Informatika</t>
  </si>
  <si>
    <t>81.</t>
  </si>
  <si>
    <t>Vezetői információs rendszerek</t>
  </si>
  <si>
    <t>82.</t>
  </si>
  <si>
    <t>Üzleti-folyamat alapú tervezés</t>
  </si>
  <si>
    <t>83.</t>
  </si>
  <si>
    <t>Informatikai szolgáltatás menedzsment</t>
  </si>
  <si>
    <t>84.</t>
  </si>
  <si>
    <t>ITIL alapú szolgáltatás menedzsment</t>
  </si>
  <si>
    <t>85.</t>
  </si>
  <si>
    <t>Informatikai infrastruktúra felügyelet a gyakorlatban</t>
  </si>
  <si>
    <t>Irányítási rendszerek</t>
  </si>
  <si>
    <t>86.</t>
  </si>
  <si>
    <t>Irányítási rendszerek informatikai támogatása</t>
  </si>
  <si>
    <t>87.</t>
  </si>
  <si>
    <t>Technológiaelmélet</t>
  </si>
  <si>
    <t>88.</t>
  </si>
  <si>
    <t>Korszerű döntéselőkészítő eszközök I.</t>
  </si>
  <si>
    <t>89.</t>
  </si>
  <si>
    <t>Korszerű döntéselőkészítő eszközök II.</t>
  </si>
  <si>
    <t>90.</t>
  </si>
  <si>
    <t>Folyamatok szabályozásának eszközei</t>
  </si>
  <si>
    <t>Létesítménygazdálkodás (AMK)</t>
  </si>
  <si>
    <t>91.</t>
  </si>
  <si>
    <t>Létesítménygazdálkodás alapjai</t>
  </si>
  <si>
    <t>92.</t>
  </si>
  <si>
    <t>Üzleti információmenedzsent</t>
  </si>
  <si>
    <t>93.</t>
  </si>
  <si>
    <t>Létesítmény-szolgáltatás</t>
  </si>
  <si>
    <t>94.</t>
  </si>
  <si>
    <t>Civilisztika és ingatlanjog</t>
  </si>
  <si>
    <t>95.</t>
  </si>
  <si>
    <t>Biztonságtechnikai és műszaki ismeretek</t>
  </si>
  <si>
    <t>Vállalati logisztika (AMK)</t>
  </si>
  <si>
    <t>96.</t>
  </si>
  <si>
    <t>Logisztika és ellátási lánc menedzsment</t>
  </si>
  <si>
    <t>97.</t>
  </si>
  <si>
    <t>Termeléstervezés és -irányítás</t>
  </si>
  <si>
    <t>98.</t>
  </si>
  <si>
    <t>Logisztikai információs rendszerek</t>
  </si>
  <si>
    <t>99.</t>
  </si>
  <si>
    <t>Üzleti információmenedzsment</t>
  </si>
  <si>
    <t>100.</t>
  </si>
  <si>
    <t>Ellátási lánc menedzsment tréning</t>
  </si>
  <si>
    <t>Szabadon választható tárgyak</t>
  </si>
  <si>
    <t>101.</t>
  </si>
  <si>
    <t>Szabadon választható tárgy I.</t>
  </si>
  <si>
    <t>102.</t>
  </si>
  <si>
    <t>Szabadon választható tárgy II.</t>
  </si>
  <si>
    <t>103.</t>
  </si>
  <si>
    <t>Szabadon választható tárgy III.</t>
  </si>
  <si>
    <t>104.</t>
  </si>
  <si>
    <t>Szabadon választható tárgy IV.</t>
  </si>
  <si>
    <t>Projektmunka és szakdolgozat</t>
  </si>
  <si>
    <t>105.</t>
  </si>
  <si>
    <t>106.</t>
  </si>
  <si>
    <t>Projektmunka</t>
  </si>
  <si>
    <t xml:space="preserve">Összesen </t>
  </si>
  <si>
    <t>Összesen (min)</t>
  </si>
  <si>
    <t>Összesen (max)</t>
  </si>
  <si>
    <t>Évközi jegy (specializáció és modul nélkül)</t>
  </si>
  <si>
    <t>Évközi jegy (min)</t>
  </si>
  <si>
    <t>Évközi jegy (max)</t>
  </si>
  <si>
    <t>Vizsga (specializáció és modul nélkül)</t>
  </si>
  <si>
    <t>Vizsga (min)</t>
  </si>
  <si>
    <t>Vizsga (max)</t>
  </si>
  <si>
    <t>Aláírás</t>
  </si>
  <si>
    <t>Kritériumkövetelmények</t>
  </si>
  <si>
    <t>107.</t>
  </si>
  <si>
    <t>Kritériumtárgy I. (angol vagy német)</t>
  </si>
  <si>
    <t>108.</t>
  </si>
  <si>
    <t>109.</t>
  </si>
  <si>
    <t>Testnevelés I.</t>
  </si>
  <si>
    <t>a</t>
  </si>
  <si>
    <t>110.</t>
  </si>
  <si>
    <t>Testnevelés II.</t>
  </si>
  <si>
    <t>A kooperatív képzés tanterve</t>
  </si>
  <si>
    <t>heti óra</t>
  </si>
  <si>
    <t>kredit</t>
  </si>
  <si>
    <t>Félév</t>
  </si>
  <si>
    <t>Kód</t>
  </si>
  <si>
    <t>Szakmai gyakorlat</t>
  </si>
  <si>
    <t>Választható tárgy I.</t>
  </si>
  <si>
    <t>Választható tárgy II.</t>
  </si>
  <si>
    <t>Választható tárgy III.</t>
  </si>
  <si>
    <t>Választható tárgy IV.</t>
  </si>
  <si>
    <t>Összesen:</t>
  </si>
  <si>
    <t>Megjegyzés: A gyakorlati képzés tantárgyait a Kari Tanács évente fogadja el.</t>
  </si>
  <si>
    <t xml:space="preserve"> Ajánlott szabadon választható tárgyak</t>
  </si>
  <si>
    <t>Írás és prezentációs készségfejlesztés</t>
  </si>
  <si>
    <t>Ajánlott kritériumtárgyak</t>
  </si>
  <si>
    <t>Környezettudatos marketing</t>
  </si>
  <si>
    <t>Nemzetközi pénzügyek</t>
  </si>
  <si>
    <t>Personal Life Strategies</t>
  </si>
  <si>
    <t>Záróvizsga:</t>
  </si>
  <si>
    <t>e</t>
  </si>
  <si>
    <t>gy</t>
  </si>
  <si>
    <t>Komplex gazdasági tételsor (1)</t>
  </si>
  <si>
    <t>Választott gazdasági specializáció tárgyai (2)</t>
  </si>
  <si>
    <t>Vállalatirányítási specializáció</t>
  </si>
  <si>
    <t xml:space="preserve">Minőségmenedzselési specializácó </t>
  </si>
  <si>
    <t>Szolgáltatás menedzsment</t>
  </si>
  <si>
    <t>Létesítménygazdálkodás</t>
  </si>
  <si>
    <t xml:space="preserve">Vállalati logisztika spec. </t>
  </si>
  <si>
    <t>Választott műszaki specializáció (3)</t>
  </si>
  <si>
    <t>Új kód</t>
  </si>
  <si>
    <t>GSDSD1MBNE / GGDSD1MBNE/ GVDSD1MBNE- Szakdolgozat</t>
  </si>
  <si>
    <t>GSPPR2MBNE / GGPPR2MBNE / GVPPR2MBNE- Projektmunka</t>
  </si>
  <si>
    <t>GTTTE1MBNE</t>
  </si>
  <si>
    <t>GTTTE2MBNE</t>
  </si>
  <si>
    <t>GSEVG2MBNE</t>
  </si>
  <si>
    <t>GVXME1MBNE</t>
  </si>
  <si>
    <t>GVXTM1MBNE</t>
  </si>
  <si>
    <t>GVXDR1MBNE</t>
  </si>
  <si>
    <t>GVXTU1MBNE</t>
  </si>
  <si>
    <t>GVXMI1MBNE</t>
  </si>
  <si>
    <t>GVXSR2MBNE</t>
  </si>
  <si>
    <t>GSXVS1MBNE</t>
  </si>
  <si>
    <t>GSXEK2MBNE</t>
  </si>
  <si>
    <t>GSXSU1MBNE</t>
  </si>
  <si>
    <t>GSXDE1MBNE</t>
  </si>
  <si>
    <t>GGXPM1MBNE</t>
  </si>
  <si>
    <t>GGXPF2MBNE</t>
  </si>
  <si>
    <t>GGXKI2MBNE</t>
  </si>
  <si>
    <t>GGXEE1MBNE</t>
  </si>
  <si>
    <t>G_V__0MBNE</t>
  </si>
  <si>
    <t>G_K__0MBNE</t>
  </si>
  <si>
    <t>BMXME2MBNE</t>
  </si>
  <si>
    <t>BBXGT1MBNE</t>
  </si>
  <si>
    <t>BMXIF2MBNE</t>
  </si>
  <si>
    <t>BAXTF1MBNE</t>
  </si>
  <si>
    <t>KVXEN2BMNE</t>
  </si>
  <si>
    <t>KHXHT1MBNE</t>
  </si>
  <si>
    <t>KMXMU1MBNE</t>
  </si>
  <si>
    <t>KEXOK2MBNE</t>
  </si>
  <si>
    <t>KMXAU2MBNE</t>
  </si>
  <si>
    <t>KEXFI2MBNE</t>
  </si>
  <si>
    <t>KMXMT2MBNE</t>
  </si>
  <si>
    <t>KEXDT2MBNE</t>
  </si>
  <si>
    <t>RMXKE1MBNE</t>
  </si>
  <si>
    <t>RMWTH1MBNE</t>
  </si>
  <si>
    <t>RMWKD1MBNE</t>
  </si>
  <si>
    <t>RMWKD2MBNE</t>
  </si>
  <si>
    <t>BAXTF2MBNE</t>
  </si>
  <si>
    <t>RMXTE2MBNE</t>
  </si>
  <si>
    <t>RMWIR2MBNE</t>
  </si>
  <si>
    <t>RKXKV2MBNE</t>
  </si>
  <si>
    <t>blended</t>
  </si>
  <si>
    <t>NIXUF1MBNE</t>
  </si>
  <si>
    <t>NIXIT2MBNE</t>
  </si>
  <si>
    <t>NIXII2MBNE</t>
  </si>
  <si>
    <t>BBEME1MBNE</t>
  </si>
  <si>
    <t>KEEEL1MBNE</t>
  </si>
  <si>
    <t>GVEST2MBNE</t>
  </si>
  <si>
    <t>GGXKG1MBNE</t>
  </si>
  <si>
    <t>GGXKG2MBNE</t>
  </si>
  <si>
    <t>GVXEM2MBNE</t>
  </si>
  <si>
    <t>GVESA1MBNE</t>
  </si>
  <si>
    <t>GVXUI1MBNE</t>
  </si>
  <si>
    <t>GGEAJ1MBNE</t>
  </si>
  <si>
    <t>GSESM2MBNE</t>
  </si>
  <si>
    <t>GGXVP2MBNE</t>
  </si>
  <si>
    <t>GGXUK2MBNE</t>
  </si>
  <si>
    <t>GGXMA2MBNE</t>
  </si>
  <si>
    <t>GVEUK1MBNE</t>
  </si>
  <si>
    <t>RKEMA1MBNE</t>
  </si>
  <si>
    <t>BBEAM1MBNE</t>
  </si>
  <si>
    <t>BGEGA1MBNE</t>
  </si>
  <si>
    <t>GGXPC2MBNE</t>
  </si>
  <si>
    <t>GGXVV1MBNE</t>
  </si>
  <si>
    <t>GGXMT1MBNE</t>
  </si>
  <si>
    <t>GGXSM2MBNE</t>
  </si>
  <si>
    <t>GSXIR1MBNE</t>
  </si>
  <si>
    <t>GSXMG2MBNE</t>
  </si>
  <si>
    <t>GSXST1MBNE</t>
  </si>
  <si>
    <t>GSXSZ2MBNE</t>
  </si>
  <si>
    <t>GSXEU2MBNE</t>
  </si>
  <si>
    <t>GSXSI1MBNE</t>
  </si>
  <si>
    <t>GVXVM2MBNE</t>
  </si>
  <si>
    <t>GVXMR2MBNE</t>
  </si>
  <si>
    <t>GVXVT1MBNE</t>
  </si>
  <si>
    <t>GVXBP1MBNE</t>
  </si>
  <si>
    <t>NIEIS1MBNE</t>
  </si>
  <si>
    <t>RMWFS2MBNE</t>
  </si>
  <si>
    <t>GGVKM0MBNE</t>
  </si>
  <si>
    <t>GGVNP0MBNE</t>
  </si>
  <si>
    <t>NMXAN1HBNE</t>
  </si>
  <si>
    <t>NIXAB2MBNE</t>
  </si>
  <si>
    <t>Befektetési döntések és kockázat</t>
  </si>
  <si>
    <t>GVVIP0MBNE</t>
  </si>
  <si>
    <t>GSVBD0MBNE</t>
  </si>
  <si>
    <t xml:space="preserve">Industrial Organisation </t>
  </si>
  <si>
    <t>GVKIO0MBNE</t>
  </si>
  <si>
    <t>GSKST0MBNE</t>
  </si>
  <si>
    <t>KEXMMBTBNE</t>
  </si>
  <si>
    <t>GSXVI2MBNE</t>
  </si>
  <si>
    <t>AMXLG0MBNE</t>
  </si>
  <si>
    <t>AMXUI0MBNE</t>
  </si>
  <si>
    <t>AMXLS0MBNE</t>
  </si>
  <si>
    <t>AMXCI0MBNE</t>
  </si>
  <si>
    <t>AMXBM0MBNE</t>
  </si>
  <si>
    <t>AMXLM0MBNE</t>
  </si>
  <si>
    <t>AMXTT0MBNE</t>
  </si>
  <si>
    <t>AMXLI0MBNE</t>
  </si>
  <si>
    <t>AMXET0MBNE</t>
  </si>
  <si>
    <t>AMXSV0MBNE</t>
  </si>
  <si>
    <t>AMXDR0MBNE</t>
  </si>
  <si>
    <t>AMXPG0MBNE</t>
  </si>
  <si>
    <t>AMXFM0MBNE</t>
  </si>
  <si>
    <t>AMXSG0MBNE</t>
  </si>
  <si>
    <t>BAXAI1MBNE</t>
  </si>
  <si>
    <t>GSEIN1MBNE</t>
  </si>
  <si>
    <t>GSEIN2MBNE</t>
  </si>
  <si>
    <t>RMXKD1MBNE</t>
  </si>
  <si>
    <t>RMXTH1MBNE</t>
  </si>
  <si>
    <t>GSIPAT1BNE</t>
  </si>
  <si>
    <t>Patronálás I.</t>
  </si>
  <si>
    <t>GSIPAT2BNE</t>
  </si>
  <si>
    <t>Patronálás II.</t>
  </si>
  <si>
    <t>GVETU1MBNE</t>
  </si>
  <si>
    <t>GVEST1MBNE</t>
  </si>
  <si>
    <t>GGEPA3MBNE</t>
  </si>
  <si>
    <t>GGEPF2MBNE</t>
  </si>
  <si>
    <t>GGEPK1MBNE</t>
  </si>
  <si>
    <t>TNS_12XBNE</t>
  </si>
  <si>
    <t>Szaknyelv A</t>
  </si>
  <si>
    <t>TNS_22XBNE</t>
  </si>
  <si>
    <t>Szaknyelv B</t>
  </si>
  <si>
    <t>111.</t>
  </si>
  <si>
    <t>112.</t>
  </si>
  <si>
    <t>113.</t>
  </si>
  <si>
    <t>114.</t>
  </si>
  <si>
    <t>GVETQ2MBNE</t>
  </si>
  <si>
    <t>GVEME1MBNE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</si>
</sst>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4"/>
      <color rgb="FF474747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ashed">
        <color auto="1"/>
      </right>
      <top style="dashed">
        <color indexed="64"/>
      </top>
      <bottom/>
      <diagonal/>
    </border>
    <border>
      <left/>
      <right style="dashed">
        <color auto="1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1" fillId="0" borderId="0"/>
    <xf numFmtId="0" fontId="28" fillId="0" borderId="0"/>
    <xf numFmtId="9" fontId="1" fillId="0" borderId="0" applyFont="0" applyFill="0" applyBorder="0" applyAlignment="0" applyProtection="0"/>
    <xf numFmtId="0" fontId="1" fillId="0" borderId="0"/>
    <xf numFmtId="0" fontId="4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41" fillId="38" borderId="0" applyNumberFormat="0" applyBorder="0" applyAlignment="0" applyProtection="0"/>
    <xf numFmtId="0" fontId="33" fillId="39" borderId="0" applyNumberFormat="0" applyBorder="0" applyAlignment="0" applyProtection="0"/>
    <xf numFmtId="0" fontId="36" fillId="40" borderId="118" applyNumberFormat="0" applyAlignment="0" applyProtection="0"/>
    <xf numFmtId="0" fontId="38" fillId="41" borderId="121" applyNumberFormat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32" fillId="45" borderId="0" applyNumberFormat="0" applyBorder="0" applyAlignment="0" applyProtection="0"/>
    <xf numFmtId="0" fontId="29" fillId="0" borderId="115" applyNumberFormat="0" applyFill="0" applyAlignment="0" applyProtection="0"/>
    <xf numFmtId="0" fontId="30" fillId="0" borderId="116" applyNumberFormat="0" applyFill="0" applyAlignment="0" applyProtection="0"/>
    <xf numFmtId="0" fontId="31" fillId="0" borderId="117" applyNumberFormat="0" applyFill="0" applyAlignment="0" applyProtection="0"/>
    <xf numFmtId="0" fontId="31" fillId="0" borderId="0" applyNumberFormat="0" applyFill="0" applyBorder="0" applyAlignment="0" applyProtection="0"/>
    <xf numFmtId="0" fontId="34" fillId="46" borderId="118" applyNumberFormat="0" applyAlignment="0" applyProtection="0"/>
    <xf numFmtId="0" fontId="37" fillId="0" borderId="120" applyNumberFormat="0" applyFill="0" applyAlignment="0" applyProtection="0"/>
    <xf numFmtId="0" fontId="28" fillId="47" borderId="122" applyNumberFormat="0" applyFont="0" applyAlignment="0" applyProtection="0"/>
    <xf numFmtId="0" fontId="35" fillId="40" borderId="119" applyNumberFormat="0" applyAlignment="0" applyProtection="0"/>
    <xf numFmtId="0" fontId="43" fillId="0" borderId="0" applyNumberFormat="0" applyFill="0" applyBorder="0" applyAlignment="0" applyProtection="0"/>
    <xf numFmtId="0" fontId="40" fillId="0" borderId="123" applyNumberFormat="0" applyFill="0" applyAlignment="0" applyProtection="0"/>
    <xf numFmtId="0" fontId="39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28" fillId="47" borderId="122" applyNumberFormat="0" applyFont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8" fillId="8" borderId="121" applyNumberFormat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19" fillId="25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32" fillId="4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8" fillId="8" borderId="121" applyNumberFormat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19" fillId="25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32" fillId="4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32" fillId="4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8" fillId="8" borderId="121" applyNumberFormat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19" fillId="25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32" fillId="4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8" fillId="8" borderId="121" applyNumberFormat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19" fillId="25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19" fillId="0" borderId="0"/>
    <xf numFmtId="0" fontId="32" fillId="4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42" fillId="6" borderId="0" applyNumberFormat="0" applyBorder="0" applyAlignment="0" applyProtection="0"/>
    <xf numFmtId="0" fontId="36" fillId="7" borderId="118" applyNumberFormat="0" applyAlignment="0" applyProtection="0"/>
    <xf numFmtId="0" fontId="38" fillId="8" borderId="121" applyNumberFormat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32" fillId="4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</cellStyleXfs>
  <cellXfs count="39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14" fillId="0" borderId="0" xfId="0" applyFont="1"/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10" fillId="0" borderId="25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49" fontId="12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29" xfId="0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8" xfId="0" applyFont="1" applyBorder="1" applyAlignment="1">
      <alignment horizontal="right" vertical="center"/>
    </xf>
    <xf numFmtId="0" fontId="12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38" xfId="0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2" fillId="0" borderId="49" xfId="0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15" fillId="0" borderId="40" xfId="0" applyFont="1" applyBorder="1" applyAlignment="1">
      <alignment vertical="center"/>
    </xf>
    <xf numFmtId="0" fontId="15" fillId="0" borderId="50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2" fillId="0" borderId="57" xfId="0" applyFont="1" applyBorder="1" applyAlignment="1">
      <alignment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59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8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65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50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3" fillId="0" borderId="0" xfId="0" applyFont="1" applyAlignment="1">
      <alignment horizontal="center"/>
    </xf>
    <xf numFmtId="0" fontId="19" fillId="0" borderId="0" xfId="0" applyFont="1"/>
    <xf numFmtId="0" fontId="17" fillId="0" borderId="74" xfId="0" applyFont="1" applyBorder="1" applyAlignment="1">
      <alignment horizontal="left" wrapText="1"/>
    </xf>
    <xf numFmtId="0" fontId="18" fillId="0" borderId="75" xfId="0" applyFont="1" applyBorder="1" applyAlignment="1">
      <alignment horizontal="center" wrapText="1"/>
    </xf>
    <xf numFmtId="0" fontId="18" fillId="0" borderId="76" xfId="0" applyFont="1" applyBorder="1" applyAlignment="1">
      <alignment horizontal="center" wrapText="1"/>
    </xf>
    <xf numFmtId="0" fontId="18" fillId="0" borderId="77" xfId="0" applyFont="1" applyBorder="1" applyAlignment="1">
      <alignment horizontal="center" wrapText="1"/>
    </xf>
    <xf numFmtId="0" fontId="17" fillId="2" borderId="82" xfId="0" applyFont="1" applyFill="1" applyBorder="1" applyAlignment="1">
      <alignment horizontal="left" wrapText="1"/>
    </xf>
    <xf numFmtId="0" fontId="17" fillId="2" borderId="82" xfId="0" applyFont="1" applyFill="1" applyBorder="1" applyAlignment="1">
      <alignment horizontal="center" wrapText="1"/>
    </xf>
    <xf numFmtId="0" fontId="19" fillId="0" borderId="83" xfId="0" applyFont="1" applyBorder="1"/>
    <xf numFmtId="0" fontId="17" fillId="0" borderId="76" xfId="0" applyFont="1" applyBorder="1" applyAlignment="1">
      <alignment horizontal="left" wrapText="1"/>
    </xf>
    <xf numFmtId="0" fontId="17" fillId="0" borderId="36" xfId="0" applyFont="1" applyBorder="1" applyAlignment="1">
      <alignment horizontal="left" wrapText="1"/>
    </xf>
    <xf numFmtId="0" fontId="17" fillId="0" borderId="84" xfId="0" applyFont="1" applyBorder="1" applyAlignment="1">
      <alignment horizontal="center" wrapText="1"/>
    </xf>
    <xf numFmtId="0" fontId="17" fillId="0" borderId="78" xfId="0" applyFont="1" applyBorder="1" applyAlignment="1">
      <alignment horizontal="center" wrapText="1"/>
    </xf>
    <xf numFmtId="0" fontId="17" fillId="0" borderId="85" xfId="0" applyFont="1" applyBorder="1" applyAlignment="1">
      <alignment horizontal="left" wrapText="1"/>
    </xf>
    <xf numFmtId="0" fontId="17" fillId="0" borderId="75" xfId="0" applyFont="1" applyBorder="1" applyAlignment="1">
      <alignment horizontal="left" wrapText="1"/>
    </xf>
    <xf numFmtId="0" fontId="17" fillId="0" borderId="75" xfId="0" applyFont="1" applyBorder="1" applyAlignment="1">
      <alignment horizontal="center" wrapText="1"/>
    </xf>
    <xf numFmtId="0" fontId="17" fillId="0" borderId="86" xfId="0" applyFont="1" applyBorder="1" applyAlignment="1">
      <alignment horizontal="left" wrapText="1"/>
    </xf>
    <xf numFmtId="0" fontId="17" fillId="0" borderId="87" xfId="0" applyFont="1" applyBorder="1" applyAlignment="1">
      <alignment horizontal="left" wrapText="1"/>
    </xf>
    <xf numFmtId="0" fontId="17" fillId="0" borderId="27" xfId="0" applyFont="1" applyBorder="1" applyAlignment="1">
      <alignment horizontal="left" wrapText="1"/>
    </xf>
    <xf numFmtId="0" fontId="17" fillId="0" borderId="81" xfId="0" applyFont="1" applyBorder="1" applyAlignment="1">
      <alignment horizontal="center" wrapText="1"/>
    </xf>
    <xf numFmtId="0" fontId="17" fillId="0" borderId="88" xfId="0" applyFont="1" applyBorder="1" applyAlignment="1">
      <alignment horizontal="center" wrapText="1"/>
    </xf>
    <xf numFmtId="0" fontId="17" fillId="0" borderId="89" xfId="0" applyFont="1" applyBorder="1" applyAlignment="1">
      <alignment horizontal="left" wrapText="1"/>
    </xf>
    <xf numFmtId="0" fontId="17" fillId="0" borderId="82" xfId="0" applyFont="1" applyBorder="1" applyAlignment="1">
      <alignment horizontal="left" wrapText="1"/>
    </xf>
    <xf numFmtId="0" fontId="17" fillId="0" borderId="82" xfId="0" applyFont="1" applyBorder="1" applyAlignment="1">
      <alignment horizontal="center" wrapText="1"/>
    </xf>
    <xf numFmtId="0" fontId="17" fillId="0" borderId="90" xfId="0" applyFont="1" applyBorder="1" applyAlignment="1">
      <alignment horizontal="left" wrapText="1"/>
    </xf>
    <xf numFmtId="0" fontId="17" fillId="0" borderId="91" xfId="0" applyFont="1" applyBorder="1" applyAlignment="1">
      <alignment horizontal="left" wrapText="1"/>
    </xf>
    <xf numFmtId="0" fontId="17" fillId="0" borderId="40" xfId="0" applyFont="1" applyBorder="1" applyAlignment="1">
      <alignment horizontal="left" wrapText="1"/>
    </xf>
    <xf numFmtId="0" fontId="17" fillId="0" borderId="92" xfId="0" applyFont="1" applyBorder="1" applyAlignment="1">
      <alignment horizontal="center" wrapText="1"/>
    </xf>
    <xf numFmtId="0" fontId="17" fillId="0" borderId="93" xfId="0" applyFont="1" applyBorder="1" applyAlignment="1">
      <alignment horizontal="center" wrapText="1"/>
    </xf>
    <xf numFmtId="0" fontId="17" fillId="0" borderId="94" xfId="0" applyFont="1" applyBorder="1" applyAlignment="1">
      <alignment horizontal="left" wrapText="1"/>
    </xf>
    <xf numFmtId="0" fontId="17" fillId="0" borderId="95" xfId="0" applyFont="1" applyBorder="1" applyAlignment="1">
      <alignment horizontal="left" wrapText="1"/>
    </xf>
    <xf numFmtId="0" fontId="17" fillId="0" borderId="95" xfId="0" applyFont="1" applyBorder="1" applyAlignment="1">
      <alignment horizontal="center" wrapText="1"/>
    </xf>
    <xf numFmtId="0" fontId="17" fillId="0" borderId="96" xfId="0" applyFont="1" applyBorder="1" applyAlignment="1">
      <alignment horizontal="center" wrapText="1"/>
    </xf>
    <xf numFmtId="0" fontId="17" fillId="0" borderId="97" xfId="0" applyFont="1" applyBorder="1" applyAlignment="1">
      <alignment horizontal="left" wrapText="1"/>
    </xf>
    <xf numFmtId="0" fontId="17" fillId="0" borderId="98" xfId="0" applyFont="1" applyBorder="1" applyAlignment="1">
      <alignment horizontal="left" wrapText="1"/>
    </xf>
    <xf numFmtId="0" fontId="18" fillId="0" borderId="99" xfId="0" applyFont="1" applyBorder="1" applyAlignment="1">
      <alignment horizontal="left" wrapText="1"/>
    </xf>
    <xf numFmtId="0" fontId="18" fillId="0" borderId="8" xfId="0" applyFont="1" applyBorder="1" applyAlignment="1">
      <alignment horizontal="center" wrapText="1"/>
    </xf>
    <xf numFmtId="0" fontId="18" fillId="0" borderId="100" xfId="0" applyFont="1" applyBorder="1" applyAlignment="1">
      <alignment horizontal="center" wrapText="1"/>
    </xf>
    <xf numFmtId="0" fontId="17" fillId="0" borderId="101" xfId="0" applyFont="1" applyBorder="1" applyAlignment="1">
      <alignment horizontal="left" wrapText="1"/>
    </xf>
    <xf numFmtId="0" fontId="17" fillId="0" borderId="98" xfId="0" applyFont="1" applyBorder="1" applyAlignment="1">
      <alignment horizontal="center" wrapText="1"/>
    </xf>
    <xf numFmtId="0" fontId="18" fillId="0" borderId="102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1" applyFont="1" applyAlignment="1">
      <alignment vertical="center"/>
    </xf>
    <xf numFmtId="0" fontId="23" fillId="0" borderId="0" xfId="1" applyFont="1"/>
    <xf numFmtId="0" fontId="22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 wrapText="1"/>
    </xf>
    <xf numFmtId="0" fontId="20" fillId="0" borderId="108" xfId="0" applyFont="1" applyBorder="1" applyAlignment="1">
      <alignment horizontal="left" wrapText="1"/>
    </xf>
    <xf numFmtId="0" fontId="20" fillId="0" borderId="108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 wrapText="1"/>
    </xf>
    <xf numFmtId="0" fontId="20" fillId="0" borderId="103" xfId="0" applyFont="1" applyBorder="1"/>
    <xf numFmtId="0" fontId="20" fillId="0" borderId="104" xfId="0" applyFont="1" applyBorder="1"/>
    <xf numFmtId="0" fontId="20" fillId="0" borderId="104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 wrapText="1"/>
    </xf>
    <xf numFmtId="0" fontId="20" fillId="0" borderId="105" xfId="0" applyFont="1" applyBorder="1" applyAlignment="1">
      <alignment horizontal="center" vertical="center" wrapText="1"/>
    </xf>
    <xf numFmtId="0" fontId="20" fillId="0" borderId="86" xfId="0" applyFont="1" applyBorder="1"/>
    <xf numFmtId="0" fontId="20" fillId="0" borderId="82" xfId="0" applyFont="1" applyBorder="1" applyAlignment="1">
      <alignment horizontal="left"/>
    </xf>
    <xf numFmtId="0" fontId="20" fillId="0" borderId="88" xfId="0" applyFont="1" applyBorder="1" applyAlignment="1">
      <alignment horizontal="center" vertical="center" wrapText="1"/>
    </xf>
    <xf numFmtId="0" fontId="20" fillId="0" borderId="106" xfId="0" applyFont="1" applyBorder="1"/>
    <xf numFmtId="0" fontId="10" fillId="0" borderId="107" xfId="0" applyFont="1" applyBorder="1" applyAlignment="1">
      <alignment horizontal="left"/>
    </xf>
    <xf numFmtId="0" fontId="20" fillId="0" borderId="107" xfId="0" applyFont="1" applyBorder="1" applyAlignment="1">
      <alignment horizontal="center" vertical="center"/>
    </xf>
    <xf numFmtId="0" fontId="20" fillId="0" borderId="107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left" wrapText="1"/>
    </xf>
    <xf numFmtId="0" fontId="21" fillId="0" borderId="72" xfId="0" applyFont="1" applyBorder="1" applyAlignment="1">
      <alignment horizontal="left" vertical="center" wrapText="1"/>
    </xf>
    <xf numFmtId="0" fontId="20" fillId="0" borderId="72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3" fillId="0" borderId="108" xfId="0" applyFont="1" applyBorder="1" applyAlignment="1">
      <alignment horizontal="left" vertical="center" wrapText="1"/>
    </xf>
    <xf numFmtId="0" fontId="3" fillId="0" borderId="103" xfId="0" applyFont="1" applyBorder="1" applyAlignment="1">
      <alignment horizontal="left" vertical="center"/>
    </xf>
    <xf numFmtId="0" fontId="20" fillId="0" borderId="104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0" fontId="20" fillId="0" borderId="107" xfId="0" applyFont="1" applyBorder="1" applyAlignment="1">
      <alignment horizontal="left" vertical="center"/>
    </xf>
    <xf numFmtId="0" fontId="20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/>
    <xf numFmtId="0" fontId="3" fillId="0" borderId="5" xfId="0" applyFont="1" applyBorder="1"/>
    <xf numFmtId="0" fontId="20" fillId="0" borderId="0" xfId="0" applyFont="1"/>
    <xf numFmtId="0" fontId="3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10" fillId="0" borderId="104" xfId="0" applyFont="1" applyBorder="1" applyAlignment="1">
      <alignment horizontal="left" vertical="center"/>
    </xf>
    <xf numFmtId="0" fontId="10" fillId="0" borderId="104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 wrapText="1"/>
    </xf>
    <xf numFmtId="0" fontId="10" fillId="0" borderId="0" xfId="0" applyFont="1"/>
    <xf numFmtId="0" fontId="20" fillId="0" borderId="0" xfId="0" applyFont="1" applyAlignment="1">
      <alignment horizontal="center"/>
    </xf>
    <xf numFmtId="0" fontId="10" fillId="0" borderId="107" xfId="0" applyFont="1" applyBorder="1" applyAlignment="1">
      <alignment horizontal="left" vertical="center"/>
    </xf>
    <xf numFmtId="0" fontId="10" fillId="0" borderId="107" xfId="0" applyFont="1" applyBorder="1" applyAlignment="1">
      <alignment horizontal="center"/>
    </xf>
    <xf numFmtId="0" fontId="8" fillId="0" borderId="107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04" xfId="0" applyFont="1" applyBorder="1" applyAlignment="1">
      <alignment vertical="center"/>
    </xf>
    <xf numFmtId="0" fontId="10" fillId="0" borderId="105" xfId="0" applyFont="1" applyBorder="1" applyAlignment="1">
      <alignment vertical="center"/>
    </xf>
    <xf numFmtId="0" fontId="10" fillId="0" borderId="107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93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2" fillId="0" borderId="1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0" borderId="86" xfId="0" applyFont="1" applyBorder="1" applyAlignment="1">
      <alignment horizontal="left"/>
    </xf>
    <xf numFmtId="0" fontId="10" fillId="0" borderId="82" xfId="0" applyFont="1" applyBorder="1" applyAlignment="1">
      <alignment horizontal="left" indent="3"/>
    </xf>
    <xf numFmtId="0" fontId="8" fillId="0" borderId="8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8" fillId="0" borderId="10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111" xfId="0" applyFont="1" applyBorder="1" applyAlignment="1">
      <alignment horizontal="center" vertical="center"/>
    </xf>
    <xf numFmtId="0" fontId="20" fillId="0" borderId="8" xfId="0" applyFont="1" applyBorder="1" applyAlignment="1">
      <alignment horizontal="left" wrapText="1"/>
    </xf>
    <xf numFmtId="0" fontId="21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left" wrapText="1"/>
    </xf>
    <xf numFmtId="0" fontId="21" fillId="0" borderId="104" xfId="0" applyFont="1" applyBorder="1" applyAlignment="1">
      <alignment horizontal="left" vertical="center" wrapText="1"/>
    </xf>
    <xf numFmtId="0" fontId="3" fillId="0" borderId="104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20" fillId="0" borderId="106" xfId="0" applyFont="1" applyBorder="1" applyAlignment="1">
      <alignment horizontal="left" wrapText="1"/>
    </xf>
    <xf numFmtId="0" fontId="19" fillId="0" borderId="107" xfId="0" applyFont="1" applyBorder="1" applyAlignment="1">
      <alignment horizontal="left" vertical="center" wrapText="1"/>
    </xf>
    <xf numFmtId="0" fontId="10" fillId="0" borderId="106" xfId="0" applyFont="1" applyBorder="1" applyAlignment="1">
      <alignment horizontal="left"/>
    </xf>
    <xf numFmtId="0" fontId="10" fillId="0" borderId="107" xfId="0" applyFont="1" applyBorder="1" applyAlignment="1">
      <alignment horizontal="left" indent="3"/>
    </xf>
    <xf numFmtId="0" fontId="8" fillId="0" borderId="93" xfId="0" applyFont="1" applyBorder="1" applyAlignment="1">
      <alignment horizontal="center" vertical="center"/>
    </xf>
    <xf numFmtId="0" fontId="17" fillId="2" borderId="87" xfId="0" applyFont="1" applyFill="1" applyBorder="1" applyAlignment="1">
      <alignment horizontal="center" wrapText="1"/>
    </xf>
    <xf numFmtId="0" fontId="17" fillId="0" borderId="76" xfId="0" applyFont="1" applyBorder="1" applyAlignment="1">
      <alignment horizontal="center" wrapText="1"/>
    </xf>
    <xf numFmtId="0" fontId="17" fillId="0" borderId="87" xfId="0" applyFont="1" applyBorder="1" applyAlignment="1">
      <alignment horizontal="center" wrapText="1"/>
    </xf>
    <xf numFmtId="0" fontId="17" fillId="0" borderId="91" xfId="0" applyFont="1" applyBorder="1" applyAlignment="1">
      <alignment horizontal="center" wrapText="1"/>
    </xf>
    <xf numFmtId="0" fontId="18" fillId="0" borderId="114" xfId="0" applyFont="1" applyBorder="1" applyAlignment="1">
      <alignment horizontal="center" wrapText="1"/>
    </xf>
    <xf numFmtId="0" fontId="17" fillId="2" borderId="86" xfId="0" applyFont="1" applyFill="1" applyBorder="1" applyAlignment="1">
      <alignment horizontal="center" wrapText="1"/>
    </xf>
    <xf numFmtId="0" fontId="17" fillId="2" borderId="88" xfId="0" applyFont="1" applyFill="1" applyBorder="1" applyAlignment="1">
      <alignment horizontal="center" wrapText="1"/>
    </xf>
    <xf numFmtId="0" fontId="17" fillId="0" borderId="74" xfId="0" applyFont="1" applyBorder="1" applyAlignment="1">
      <alignment horizontal="center" wrapText="1"/>
    </xf>
    <xf numFmtId="0" fontId="17" fillId="0" borderId="86" xfId="0" applyFont="1" applyBorder="1" applyAlignment="1">
      <alignment horizontal="center" wrapText="1"/>
    </xf>
    <xf numFmtId="0" fontId="17" fillId="0" borderId="90" xfId="0" applyFont="1" applyBorder="1" applyAlignment="1">
      <alignment horizontal="center" wrapText="1"/>
    </xf>
    <xf numFmtId="0" fontId="17" fillId="0" borderId="97" xfId="0" applyFont="1" applyBorder="1" applyAlignment="1">
      <alignment horizontal="center" wrapText="1"/>
    </xf>
    <xf numFmtId="0" fontId="1" fillId="0" borderId="88" xfId="1" applyBorder="1" applyAlignment="1">
      <alignment horizontal="center"/>
    </xf>
    <xf numFmtId="0" fontId="11" fillId="0" borderId="82" xfId="0" applyFont="1" applyBorder="1" applyAlignment="1">
      <alignment horizontal="center" vertical="center"/>
    </xf>
    <xf numFmtId="0" fontId="10" fillId="0" borderId="82" xfId="0" applyFont="1" applyBorder="1" applyAlignment="1">
      <alignment horizontal="left"/>
    </xf>
    <xf numFmtId="0" fontId="10" fillId="0" borderId="82" xfId="0" applyFont="1" applyBorder="1"/>
    <xf numFmtId="0" fontId="12" fillId="0" borderId="87" xfId="0" applyFont="1" applyBorder="1" applyAlignment="1">
      <alignment horizontal="center"/>
    </xf>
    <xf numFmtId="0" fontId="12" fillId="0" borderId="89" xfId="0" applyFont="1" applyBorder="1" applyAlignment="1">
      <alignment horizontal="center"/>
    </xf>
    <xf numFmtId="0" fontId="24" fillId="0" borderId="0" xfId="1" applyFont="1" applyAlignment="1">
      <alignment horizontal="center" vertical="center"/>
    </xf>
    <xf numFmtId="0" fontId="20" fillId="0" borderId="112" xfId="0" applyFont="1" applyBorder="1" applyAlignment="1">
      <alignment horizontal="center" vertical="center" wrapText="1"/>
    </xf>
    <xf numFmtId="0" fontId="20" fillId="0" borderId="108" xfId="0" applyFont="1" applyBorder="1" applyAlignment="1">
      <alignment horizontal="center" vertical="center" wrapText="1"/>
    </xf>
    <xf numFmtId="0" fontId="20" fillId="0" borderId="113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7" fillId="0" borderId="71" xfId="0" applyFont="1" applyBorder="1" applyAlignment="1">
      <alignment horizontal="center" wrapText="1"/>
    </xf>
    <xf numFmtId="0" fontId="17" fillId="0" borderId="72" xfId="0" applyFont="1" applyBorder="1" applyAlignment="1">
      <alignment horizontal="center" wrapText="1"/>
    </xf>
    <xf numFmtId="0" fontId="17" fillId="0" borderId="73" xfId="0" applyFont="1" applyBorder="1" applyAlignment="1">
      <alignment horizontal="center" wrapText="1"/>
    </xf>
    <xf numFmtId="0" fontId="18" fillId="0" borderId="79" xfId="0" applyFont="1" applyBorder="1" applyAlignment="1">
      <alignment horizontal="center" wrapText="1"/>
    </xf>
    <xf numFmtId="0" fontId="18" fillId="0" borderId="80" xfId="0" applyFont="1" applyBorder="1" applyAlignment="1">
      <alignment horizontal="center" wrapText="1"/>
    </xf>
    <xf numFmtId="0" fontId="18" fillId="0" borderId="81" xfId="0" applyFont="1" applyBorder="1" applyAlignment="1">
      <alignment horizontal="center" wrapText="1"/>
    </xf>
    <xf numFmtId="0" fontId="12" fillId="0" borderId="5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25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</cellXfs>
  <cellStyles count="343">
    <cellStyle name="Accent1" xfId="5" xr:uid="{00000000-0005-0000-0000-000000000000}"/>
    <cellStyle name="Accent1 - 20%" xfId="6" xr:uid="{00000000-0005-0000-0000-000001000000}"/>
    <cellStyle name="Accent1 - 20% 2" xfId="48" xr:uid="{00000000-0005-0000-0000-000002000000}"/>
    <cellStyle name="Accent1 - 20% 2 2" xfId="120" xr:uid="{00000000-0005-0000-0000-000003000000}"/>
    <cellStyle name="Accent1 - 20% 2 2 2" xfId="273" xr:uid="{00000000-0005-0000-0000-000004000000}"/>
    <cellStyle name="Accent1 - 20% 2 3" xfId="202" xr:uid="{00000000-0005-0000-0000-000005000000}"/>
    <cellStyle name="Accent1 - 20% 3" xfId="97" xr:uid="{00000000-0005-0000-0000-000006000000}"/>
    <cellStyle name="Accent1 - 20% 3 2" xfId="250" xr:uid="{00000000-0005-0000-0000-000007000000}"/>
    <cellStyle name="Accent1 - 20% 4" xfId="190" xr:uid="{00000000-0005-0000-0000-000008000000}"/>
    <cellStyle name="Accent1 - 40%" xfId="7" xr:uid="{00000000-0005-0000-0000-000009000000}"/>
    <cellStyle name="Accent1 - 40% 2" xfId="49" xr:uid="{00000000-0005-0000-0000-00000A000000}"/>
    <cellStyle name="Accent1 - 40% 2 2" xfId="121" xr:uid="{00000000-0005-0000-0000-00000B000000}"/>
    <cellStyle name="Accent1 - 40% 2 2 2" xfId="274" xr:uid="{00000000-0005-0000-0000-00000C000000}"/>
    <cellStyle name="Accent1 - 40% 2 3" xfId="203" xr:uid="{00000000-0005-0000-0000-00000D000000}"/>
    <cellStyle name="Accent1 - 40% 3" xfId="98" xr:uid="{00000000-0005-0000-0000-00000E000000}"/>
    <cellStyle name="Accent1 - 40% 3 2" xfId="251" xr:uid="{00000000-0005-0000-0000-00000F000000}"/>
    <cellStyle name="Accent1 - 40% 4" xfId="191" xr:uid="{00000000-0005-0000-0000-000010000000}"/>
    <cellStyle name="Accent1 - 60%" xfId="8" xr:uid="{00000000-0005-0000-0000-000011000000}"/>
    <cellStyle name="Accent1 2" xfId="70" hidden="1" xr:uid="{00000000-0005-0000-0000-000012000000}"/>
    <cellStyle name="Accent1 2" xfId="83" hidden="1" xr:uid="{00000000-0005-0000-0000-000013000000}"/>
    <cellStyle name="Accent1 2" xfId="91" hidden="1" xr:uid="{00000000-0005-0000-0000-000014000000}"/>
    <cellStyle name="Accent1 2" xfId="141" hidden="1" xr:uid="{00000000-0005-0000-0000-000015000000}"/>
    <cellStyle name="Accent1 2" xfId="154" hidden="1" xr:uid="{00000000-0005-0000-0000-000016000000}"/>
    <cellStyle name="Accent1 2" xfId="162" hidden="1" xr:uid="{00000000-0005-0000-0000-000017000000}"/>
    <cellStyle name="Accent1 2" xfId="114" hidden="1" xr:uid="{00000000-0005-0000-0000-000018000000}"/>
    <cellStyle name="Accent1 2" xfId="177" hidden="1" xr:uid="{00000000-0005-0000-0000-000019000000}"/>
    <cellStyle name="Accent1 2" xfId="184" hidden="1" xr:uid="{00000000-0005-0000-0000-00001A000000}"/>
    <cellStyle name="Accent1 2" xfId="223" hidden="1" xr:uid="{00000000-0005-0000-0000-00001B000000}"/>
    <cellStyle name="Accent1 2" xfId="236" hidden="1" xr:uid="{00000000-0005-0000-0000-00001C000000}"/>
    <cellStyle name="Accent1 2" xfId="244" hidden="1" xr:uid="{00000000-0005-0000-0000-00001D000000}"/>
    <cellStyle name="Accent1 2" xfId="294" hidden="1" xr:uid="{00000000-0005-0000-0000-00001E000000}"/>
    <cellStyle name="Accent1 2" xfId="307" hidden="1" xr:uid="{00000000-0005-0000-0000-00001F000000}"/>
    <cellStyle name="Accent1 2" xfId="315" hidden="1" xr:uid="{00000000-0005-0000-0000-000020000000}"/>
    <cellStyle name="Accent1 2" xfId="267" hidden="1" xr:uid="{00000000-0005-0000-0000-000021000000}"/>
    <cellStyle name="Accent1 2" xfId="330" hidden="1" xr:uid="{00000000-0005-0000-0000-000022000000}"/>
    <cellStyle name="Accent1 2" xfId="337" hidden="1" xr:uid="{00000000-0005-0000-0000-000023000000}"/>
    <cellStyle name="Accent2" xfId="9" xr:uid="{00000000-0005-0000-0000-000024000000}"/>
    <cellStyle name="Accent2 - 20%" xfId="10" xr:uid="{00000000-0005-0000-0000-000025000000}"/>
    <cellStyle name="Accent2 - 20% 2" xfId="50" xr:uid="{00000000-0005-0000-0000-000026000000}"/>
    <cellStyle name="Accent2 - 20% 2 2" xfId="122" xr:uid="{00000000-0005-0000-0000-000027000000}"/>
    <cellStyle name="Accent2 - 20% 2 2 2" xfId="275" xr:uid="{00000000-0005-0000-0000-000028000000}"/>
    <cellStyle name="Accent2 - 20% 2 3" xfId="204" xr:uid="{00000000-0005-0000-0000-000029000000}"/>
    <cellStyle name="Accent2 - 20% 3" xfId="99" xr:uid="{00000000-0005-0000-0000-00002A000000}"/>
    <cellStyle name="Accent2 - 20% 3 2" xfId="252" xr:uid="{00000000-0005-0000-0000-00002B000000}"/>
    <cellStyle name="Accent2 - 20% 4" xfId="192" xr:uid="{00000000-0005-0000-0000-00002C000000}"/>
    <cellStyle name="Accent2 - 40%" xfId="11" xr:uid="{00000000-0005-0000-0000-00002D000000}"/>
    <cellStyle name="Accent2 - 40% 2" xfId="51" xr:uid="{00000000-0005-0000-0000-00002E000000}"/>
    <cellStyle name="Accent2 - 40% 2 2" xfId="123" xr:uid="{00000000-0005-0000-0000-00002F000000}"/>
    <cellStyle name="Accent2 - 40% 2 2 2" xfId="276" xr:uid="{00000000-0005-0000-0000-000030000000}"/>
    <cellStyle name="Accent2 - 40% 2 3" xfId="205" xr:uid="{00000000-0005-0000-0000-000031000000}"/>
    <cellStyle name="Accent2 - 40% 3" xfId="100" xr:uid="{00000000-0005-0000-0000-000032000000}"/>
    <cellStyle name="Accent2 - 40% 3 2" xfId="253" xr:uid="{00000000-0005-0000-0000-000033000000}"/>
    <cellStyle name="Accent2 - 40% 4" xfId="193" xr:uid="{00000000-0005-0000-0000-000034000000}"/>
    <cellStyle name="Accent2 - 60%" xfId="12" xr:uid="{00000000-0005-0000-0000-000035000000}"/>
    <cellStyle name="Accent2 2" xfId="71" hidden="1" xr:uid="{00000000-0005-0000-0000-000036000000}"/>
    <cellStyle name="Accent2 2" xfId="84" hidden="1" xr:uid="{00000000-0005-0000-0000-000037000000}"/>
    <cellStyle name="Accent2 2" xfId="92" hidden="1" xr:uid="{00000000-0005-0000-0000-000038000000}"/>
    <cellStyle name="Accent2 2" xfId="142" hidden="1" xr:uid="{00000000-0005-0000-0000-000039000000}"/>
    <cellStyle name="Accent2 2" xfId="155" hidden="1" xr:uid="{00000000-0005-0000-0000-00003A000000}"/>
    <cellStyle name="Accent2 2" xfId="163" hidden="1" xr:uid="{00000000-0005-0000-0000-00003B000000}"/>
    <cellStyle name="Accent2 2" xfId="115" hidden="1" xr:uid="{00000000-0005-0000-0000-00003C000000}"/>
    <cellStyle name="Accent2 2" xfId="178" hidden="1" xr:uid="{00000000-0005-0000-0000-00003D000000}"/>
    <cellStyle name="Accent2 2" xfId="185" hidden="1" xr:uid="{00000000-0005-0000-0000-00003E000000}"/>
    <cellStyle name="Accent2 2" xfId="224" hidden="1" xr:uid="{00000000-0005-0000-0000-00003F000000}"/>
    <cellStyle name="Accent2 2" xfId="237" hidden="1" xr:uid="{00000000-0005-0000-0000-000040000000}"/>
    <cellStyle name="Accent2 2" xfId="245" hidden="1" xr:uid="{00000000-0005-0000-0000-000041000000}"/>
    <cellStyle name="Accent2 2" xfId="295" hidden="1" xr:uid="{00000000-0005-0000-0000-000042000000}"/>
    <cellStyle name="Accent2 2" xfId="308" hidden="1" xr:uid="{00000000-0005-0000-0000-000043000000}"/>
    <cellStyle name="Accent2 2" xfId="316" hidden="1" xr:uid="{00000000-0005-0000-0000-000044000000}"/>
    <cellStyle name="Accent2 2" xfId="268" hidden="1" xr:uid="{00000000-0005-0000-0000-000045000000}"/>
    <cellStyle name="Accent2 2" xfId="331" hidden="1" xr:uid="{00000000-0005-0000-0000-000046000000}"/>
    <cellStyle name="Accent2 2" xfId="338" hidden="1" xr:uid="{00000000-0005-0000-0000-000047000000}"/>
    <cellStyle name="Accent3" xfId="13" xr:uid="{00000000-0005-0000-0000-000048000000}"/>
    <cellStyle name="Accent3 - 20%" xfId="14" xr:uid="{00000000-0005-0000-0000-000049000000}"/>
    <cellStyle name="Accent3 - 20% 2" xfId="52" xr:uid="{00000000-0005-0000-0000-00004A000000}"/>
    <cellStyle name="Accent3 - 20% 2 2" xfId="124" xr:uid="{00000000-0005-0000-0000-00004B000000}"/>
    <cellStyle name="Accent3 - 20% 2 2 2" xfId="277" xr:uid="{00000000-0005-0000-0000-00004C000000}"/>
    <cellStyle name="Accent3 - 20% 2 3" xfId="206" xr:uid="{00000000-0005-0000-0000-00004D000000}"/>
    <cellStyle name="Accent3 - 20% 3" xfId="101" xr:uid="{00000000-0005-0000-0000-00004E000000}"/>
    <cellStyle name="Accent3 - 20% 3 2" xfId="254" xr:uid="{00000000-0005-0000-0000-00004F000000}"/>
    <cellStyle name="Accent3 - 20% 4" xfId="194" xr:uid="{00000000-0005-0000-0000-000050000000}"/>
    <cellStyle name="Accent3 - 40%" xfId="15" xr:uid="{00000000-0005-0000-0000-000051000000}"/>
    <cellStyle name="Accent3 - 40% 2" xfId="77" xr:uid="{00000000-0005-0000-0000-000052000000}"/>
    <cellStyle name="Accent3 - 40% 2 2" xfId="148" xr:uid="{00000000-0005-0000-0000-000053000000}"/>
    <cellStyle name="Accent3 - 40% 2 2 2" xfId="301" xr:uid="{00000000-0005-0000-0000-000054000000}"/>
    <cellStyle name="Accent3 - 40% 2 3" xfId="230" xr:uid="{00000000-0005-0000-0000-000055000000}"/>
    <cellStyle name="Accent3 - 40% 3" xfId="53" xr:uid="{00000000-0005-0000-0000-000056000000}"/>
    <cellStyle name="Accent3 - 40% 3 2" xfId="125" xr:uid="{00000000-0005-0000-0000-000057000000}"/>
    <cellStyle name="Accent3 - 40% 3 2 2" xfId="278" xr:uid="{00000000-0005-0000-0000-000058000000}"/>
    <cellStyle name="Accent3 - 40% 3 3" xfId="207" xr:uid="{00000000-0005-0000-0000-000059000000}"/>
    <cellStyle name="Accent3 - 40% 4" xfId="102" xr:uid="{00000000-0005-0000-0000-00005A000000}"/>
    <cellStyle name="Accent3 - 40% 4 2" xfId="255" xr:uid="{00000000-0005-0000-0000-00005B000000}"/>
    <cellStyle name="Accent3 - 40% 5" xfId="195" xr:uid="{00000000-0005-0000-0000-00005C000000}"/>
    <cellStyle name="Accent3 - 60%" xfId="16" xr:uid="{00000000-0005-0000-0000-00005D000000}"/>
    <cellStyle name="Accent3 2" xfId="72" hidden="1" xr:uid="{00000000-0005-0000-0000-00005E000000}"/>
    <cellStyle name="Accent3 2" xfId="85" hidden="1" xr:uid="{00000000-0005-0000-0000-00005F000000}"/>
    <cellStyle name="Accent3 2" xfId="93" hidden="1" xr:uid="{00000000-0005-0000-0000-000060000000}"/>
    <cellStyle name="Accent3 2" xfId="143" hidden="1" xr:uid="{00000000-0005-0000-0000-000061000000}"/>
    <cellStyle name="Accent3 2" xfId="156" hidden="1" xr:uid="{00000000-0005-0000-0000-000062000000}"/>
    <cellStyle name="Accent3 2" xfId="164" hidden="1" xr:uid="{00000000-0005-0000-0000-000063000000}"/>
    <cellStyle name="Accent3 2" xfId="116" hidden="1" xr:uid="{00000000-0005-0000-0000-000064000000}"/>
    <cellStyle name="Accent3 2" xfId="179" hidden="1" xr:uid="{00000000-0005-0000-0000-000065000000}"/>
    <cellStyle name="Accent3 2" xfId="186" hidden="1" xr:uid="{00000000-0005-0000-0000-000066000000}"/>
    <cellStyle name="Accent3 2" xfId="225" hidden="1" xr:uid="{00000000-0005-0000-0000-000067000000}"/>
    <cellStyle name="Accent3 2" xfId="238" hidden="1" xr:uid="{00000000-0005-0000-0000-000068000000}"/>
    <cellStyle name="Accent3 2" xfId="246" hidden="1" xr:uid="{00000000-0005-0000-0000-000069000000}"/>
    <cellStyle name="Accent3 2" xfId="296" hidden="1" xr:uid="{00000000-0005-0000-0000-00006A000000}"/>
    <cellStyle name="Accent3 2" xfId="309" hidden="1" xr:uid="{00000000-0005-0000-0000-00006B000000}"/>
    <cellStyle name="Accent3 2" xfId="317" hidden="1" xr:uid="{00000000-0005-0000-0000-00006C000000}"/>
    <cellStyle name="Accent3 2" xfId="269" hidden="1" xr:uid="{00000000-0005-0000-0000-00006D000000}"/>
    <cellStyle name="Accent3 2" xfId="332" hidden="1" xr:uid="{00000000-0005-0000-0000-00006E000000}"/>
    <cellStyle name="Accent3 2" xfId="339" hidden="1" xr:uid="{00000000-0005-0000-0000-00006F000000}"/>
    <cellStyle name="Accent4" xfId="17" xr:uid="{00000000-0005-0000-0000-000070000000}"/>
    <cellStyle name="Accent4 - 20%" xfId="18" xr:uid="{00000000-0005-0000-0000-000071000000}"/>
    <cellStyle name="Accent4 - 20% 2" xfId="54" xr:uid="{00000000-0005-0000-0000-000072000000}"/>
    <cellStyle name="Accent4 - 20% 2 2" xfId="126" xr:uid="{00000000-0005-0000-0000-000073000000}"/>
    <cellStyle name="Accent4 - 20% 2 2 2" xfId="279" xr:uid="{00000000-0005-0000-0000-000074000000}"/>
    <cellStyle name="Accent4 - 20% 2 3" xfId="208" xr:uid="{00000000-0005-0000-0000-000075000000}"/>
    <cellStyle name="Accent4 - 20% 3" xfId="103" xr:uid="{00000000-0005-0000-0000-000076000000}"/>
    <cellStyle name="Accent4 - 20% 3 2" xfId="256" xr:uid="{00000000-0005-0000-0000-000077000000}"/>
    <cellStyle name="Accent4 - 20% 4" xfId="196" xr:uid="{00000000-0005-0000-0000-000078000000}"/>
    <cellStyle name="Accent4 - 40%" xfId="19" xr:uid="{00000000-0005-0000-0000-000079000000}"/>
    <cellStyle name="Accent4 - 40% 2" xfId="55" xr:uid="{00000000-0005-0000-0000-00007A000000}"/>
    <cellStyle name="Accent4 - 40% 2 2" xfId="127" xr:uid="{00000000-0005-0000-0000-00007B000000}"/>
    <cellStyle name="Accent4 - 40% 2 2 2" xfId="280" xr:uid="{00000000-0005-0000-0000-00007C000000}"/>
    <cellStyle name="Accent4 - 40% 2 3" xfId="209" xr:uid="{00000000-0005-0000-0000-00007D000000}"/>
    <cellStyle name="Accent4 - 40% 3" xfId="104" xr:uid="{00000000-0005-0000-0000-00007E000000}"/>
    <cellStyle name="Accent4 - 40% 3 2" xfId="257" xr:uid="{00000000-0005-0000-0000-00007F000000}"/>
    <cellStyle name="Accent4 - 40% 4" xfId="197" xr:uid="{00000000-0005-0000-0000-000080000000}"/>
    <cellStyle name="Accent4 - 60%" xfId="20" xr:uid="{00000000-0005-0000-0000-000081000000}"/>
    <cellStyle name="Accent4 2" xfId="73" hidden="1" xr:uid="{00000000-0005-0000-0000-000082000000}"/>
    <cellStyle name="Accent4 2" xfId="86" hidden="1" xr:uid="{00000000-0005-0000-0000-000083000000}"/>
    <cellStyle name="Accent4 2" xfId="94" hidden="1" xr:uid="{00000000-0005-0000-0000-000084000000}"/>
    <cellStyle name="Accent4 2" xfId="144" hidden="1" xr:uid="{00000000-0005-0000-0000-000085000000}"/>
    <cellStyle name="Accent4 2" xfId="157" hidden="1" xr:uid="{00000000-0005-0000-0000-000086000000}"/>
    <cellStyle name="Accent4 2" xfId="165" hidden="1" xr:uid="{00000000-0005-0000-0000-000087000000}"/>
    <cellStyle name="Accent4 2" xfId="117" hidden="1" xr:uid="{00000000-0005-0000-0000-000088000000}"/>
    <cellStyle name="Accent4 2" xfId="180" hidden="1" xr:uid="{00000000-0005-0000-0000-000089000000}"/>
    <cellStyle name="Accent4 2" xfId="187" hidden="1" xr:uid="{00000000-0005-0000-0000-00008A000000}"/>
    <cellStyle name="Accent4 2" xfId="226" hidden="1" xr:uid="{00000000-0005-0000-0000-00008B000000}"/>
    <cellStyle name="Accent4 2" xfId="239" hidden="1" xr:uid="{00000000-0005-0000-0000-00008C000000}"/>
    <cellStyle name="Accent4 2" xfId="247" hidden="1" xr:uid="{00000000-0005-0000-0000-00008D000000}"/>
    <cellStyle name="Accent4 2" xfId="297" hidden="1" xr:uid="{00000000-0005-0000-0000-00008E000000}"/>
    <cellStyle name="Accent4 2" xfId="310" hidden="1" xr:uid="{00000000-0005-0000-0000-00008F000000}"/>
    <cellStyle name="Accent4 2" xfId="318" hidden="1" xr:uid="{00000000-0005-0000-0000-000090000000}"/>
    <cellStyle name="Accent4 2" xfId="270" hidden="1" xr:uid="{00000000-0005-0000-0000-000091000000}"/>
    <cellStyle name="Accent4 2" xfId="333" hidden="1" xr:uid="{00000000-0005-0000-0000-000092000000}"/>
    <cellStyle name="Accent4 2" xfId="340" hidden="1" xr:uid="{00000000-0005-0000-0000-000093000000}"/>
    <cellStyle name="Accent5" xfId="21" xr:uid="{00000000-0005-0000-0000-000094000000}"/>
    <cellStyle name="Accent5 - 20%" xfId="22" xr:uid="{00000000-0005-0000-0000-000095000000}"/>
    <cellStyle name="Accent5 - 20% 2" xfId="56" xr:uid="{00000000-0005-0000-0000-000096000000}"/>
    <cellStyle name="Accent5 - 20% 2 2" xfId="128" xr:uid="{00000000-0005-0000-0000-000097000000}"/>
    <cellStyle name="Accent5 - 20% 2 2 2" xfId="281" xr:uid="{00000000-0005-0000-0000-000098000000}"/>
    <cellStyle name="Accent5 - 20% 2 3" xfId="210" xr:uid="{00000000-0005-0000-0000-000099000000}"/>
    <cellStyle name="Accent5 - 20% 3" xfId="105" xr:uid="{00000000-0005-0000-0000-00009A000000}"/>
    <cellStyle name="Accent5 - 20% 3 2" xfId="258" xr:uid="{00000000-0005-0000-0000-00009B000000}"/>
    <cellStyle name="Accent5 - 20% 4" xfId="198" xr:uid="{00000000-0005-0000-0000-00009C000000}"/>
    <cellStyle name="Accent5 - 40%" xfId="23" xr:uid="{00000000-0005-0000-0000-00009D000000}"/>
    <cellStyle name="Accent5 - 40% 2" xfId="57" xr:uid="{00000000-0005-0000-0000-00009E000000}"/>
    <cellStyle name="Accent5 - 40% 2 2" xfId="129" xr:uid="{00000000-0005-0000-0000-00009F000000}"/>
    <cellStyle name="Accent5 - 40% 2 2 2" xfId="282" xr:uid="{00000000-0005-0000-0000-0000A0000000}"/>
    <cellStyle name="Accent5 - 40% 2 3" xfId="211" xr:uid="{00000000-0005-0000-0000-0000A1000000}"/>
    <cellStyle name="Accent5 - 40% 3" xfId="106" xr:uid="{00000000-0005-0000-0000-0000A2000000}"/>
    <cellStyle name="Accent5 - 40% 3 2" xfId="259" xr:uid="{00000000-0005-0000-0000-0000A3000000}"/>
    <cellStyle name="Accent5 - 40% 4" xfId="199" xr:uid="{00000000-0005-0000-0000-0000A4000000}"/>
    <cellStyle name="Accent5 - 60%" xfId="24" xr:uid="{00000000-0005-0000-0000-0000A5000000}"/>
    <cellStyle name="Accent5 2" xfId="74" hidden="1" xr:uid="{00000000-0005-0000-0000-0000A6000000}"/>
    <cellStyle name="Accent5 2" xfId="87" hidden="1" xr:uid="{00000000-0005-0000-0000-0000A7000000}"/>
    <cellStyle name="Accent5 2" xfId="95" hidden="1" xr:uid="{00000000-0005-0000-0000-0000A8000000}"/>
    <cellStyle name="Accent5 2" xfId="145" hidden="1" xr:uid="{00000000-0005-0000-0000-0000A9000000}"/>
    <cellStyle name="Accent5 2" xfId="158" hidden="1" xr:uid="{00000000-0005-0000-0000-0000AA000000}"/>
    <cellStyle name="Accent5 2" xfId="166" hidden="1" xr:uid="{00000000-0005-0000-0000-0000AB000000}"/>
    <cellStyle name="Accent5 2" xfId="118" hidden="1" xr:uid="{00000000-0005-0000-0000-0000AC000000}"/>
    <cellStyle name="Accent5 2" xfId="181" hidden="1" xr:uid="{00000000-0005-0000-0000-0000AD000000}"/>
    <cellStyle name="Accent5 2" xfId="188" hidden="1" xr:uid="{00000000-0005-0000-0000-0000AE000000}"/>
    <cellStyle name="Accent5 2" xfId="227" hidden="1" xr:uid="{00000000-0005-0000-0000-0000AF000000}"/>
    <cellStyle name="Accent5 2" xfId="240" hidden="1" xr:uid="{00000000-0005-0000-0000-0000B0000000}"/>
    <cellStyle name="Accent5 2" xfId="248" hidden="1" xr:uid="{00000000-0005-0000-0000-0000B1000000}"/>
    <cellStyle name="Accent5 2" xfId="298" hidden="1" xr:uid="{00000000-0005-0000-0000-0000B2000000}"/>
    <cellStyle name="Accent5 2" xfId="311" hidden="1" xr:uid="{00000000-0005-0000-0000-0000B3000000}"/>
    <cellStyle name="Accent5 2" xfId="319" hidden="1" xr:uid="{00000000-0005-0000-0000-0000B4000000}"/>
    <cellStyle name="Accent5 2" xfId="271" hidden="1" xr:uid="{00000000-0005-0000-0000-0000B5000000}"/>
    <cellStyle name="Accent5 2" xfId="334" hidden="1" xr:uid="{00000000-0005-0000-0000-0000B6000000}"/>
    <cellStyle name="Accent5 2" xfId="341" hidden="1" xr:uid="{00000000-0005-0000-0000-0000B7000000}"/>
    <cellStyle name="Accent6" xfId="25" xr:uid="{00000000-0005-0000-0000-0000B8000000}"/>
    <cellStyle name="Accent6 - 20%" xfId="26" xr:uid="{00000000-0005-0000-0000-0000B9000000}"/>
    <cellStyle name="Accent6 - 20% 2" xfId="58" xr:uid="{00000000-0005-0000-0000-0000BA000000}"/>
    <cellStyle name="Accent6 - 20% 2 2" xfId="130" xr:uid="{00000000-0005-0000-0000-0000BB000000}"/>
    <cellStyle name="Accent6 - 20% 2 2 2" xfId="283" xr:uid="{00000000-0005-0000-0000-0000BC000000}"/>
    <cellStyle name="Accent6 - 20% 2 3" xfId="212" xr:uid="{00000000-0005-0000-0000-0000BD000000}"/>
    <cellStyle name="Accent6 - 20% 3" xfId="107" xr:uid="{00000000-0005-0000-0000-0000BE000000}"/>
    <cellStyle name="Accent6 - 20% 3 2" xfId="260" xr:uid="{00000000-0005-0000-0000-0000BF000000}"/>
    <cellStyle name="Accent6 - 20% 4" xfId="200" xr:uid="{00000000-0005-0000-0000-0000C0000000}"/>
    <cellStyle name="Accent6 - 40%" xfId="27" xr:uid="{00000000-0005-0000-0000-0000C1000000}"/>
    <cellStyle name="Accent6 - 40% 2" xfId="59" xr:uid="{00000000-0005-0000-0000-0000C2000000}"/>
    <cellStyle name="Accent6 - 40% 2 2" xfId="131" xr:uid="{00000000-0005-0000-0000-0000C3000000}"/>
    <cellStyle name="Accent6 - 40% 2 2 2" xfId="284" xr:uid="{00000000-0005-0000-0000-0000C4000000}"/>
    <cellStyle name="Accent6 - 40% 2 3" xfId="213" xr:uid="{00000000-0005-0000-0000-0000C5000000}"/>
    <cellStyle name="Accent6 - 40% 3" xfId="108" xr:uid="{00000000-0005-0000-0000-0000C6000000}"/>
    <cellStyle name="Accent6 - 40% 3 2" xfId="261" xr:uid="{00000000-0005-0000-0000-0000C7000000}"/>
    <cellStyle name="Accent6 - 40% 4" xfId="201" xr:uid="{00000000-0005-0000-0000-0000C8000000}"/>
    <cellStyle name="Accent6 - 60%" xfId="28" xr:uid="{00000000-0005-0000-0000-0000C9000000}"/>
    <cellStyle name="Accent6 2" xfId="75" hidden="1" xr:uid="{00000000-0005-0000-0000-0000CA000000}"/>
    <cellStyle name="Accent6 2" xfId="88" hidden="1" xr:uid="{00000000-0005-0000-0000-0000CB000000}"/>
    <cellStyle name="Accent6 2" xfId="96" hidden="1" xr:uid="{00000000-0005-0000-0000-0000CC000000}"/>
    <cellStyle name="Accent6 2" xfId="146" hidden="1" xr:uid="{00000000-0005-0000-0000-0000CD000000}"/>
    <cellStyle name="Accent6 2" xfId="159" hidden="1" xr:uid="{00000000-0005-0000-0000-0000CE000000}"/>
    <cellStyle name="Accent6 2" xfId="167" hidden="1" xr:uid="{00000000-0005-0000-0000-0000CF000000}"/>
    <cellStyle name="Accent6 2" xfId="119" hidden="1" xr:uid="{00000000-0005-0000-0000-0000D0000000}"/>
    <cellStyle name="Accent6 2" xfId="182" hidden="1" xr:uid="{00000000-0005-0000-0000-0000D1000000}"/>
    <cellStyle name="Accent6 2" xfId="189" hidden="1" xr:uid="{00000000-0005-0000-0000-0000D2000000}"/>
    <cellStyle name="Accent6 2" xfId="228" hidden="1" xr:uid="{00000000-0005-0000-0000-0000D3000000}"/>
    <cellStyle name="Accent6 2" xfId="241" hidden="1" xr:uid="{00000000-0005-0000-0000-0000D4000000}"/>
    <cellStyle name="Accent6 2" xfId="249" hidden="1" xr:uid="{00000000-0005-0000-0000-0000D5000000}"/>
    <cellStyle name="Accent6 2" xfId="299" hidden="1" xr:uid="{00000000-0005-0000-0000-0000D6000000}"/>
    <cellStyle name="Accent6 2" xfId="312" hidden="1" xr:uid="{00000000-0005-0000-0000-0000D7000000}"/>
    <cellStyle name="Accent6 2" xfId="320" hidden="1" xr:uid="{00000000-0005-0000-0000-0000D8000000}"/>
    <cellStyle name="Accent6 2" xfId="272" hidden="1" xr:uid="{00000000-0005-0000-0000-0000D9000000}"/>
    <cellStyle name="Accent6 2" xfId="335" hidden="1" xr:uid="{00000000-0005-0000-0000-0000DA000000}"/>
    <cellStyle name="Accent6 2" xfId="342" hidden="1" xr:uid="{00000000-0005-0000-0000-0000DB000000}"/>
    <cellStyle name="Bad" xfId="29" xr:uid="{00000000-0005-0000-0000-0000DC000000}"/>
    <cellStyle name="Bad 2" xfId="65" hidden="1" xr:uid="{00000000-0005-0000-0000-0000DD000000}"/>
    <cellStyle name="Bad 2" xfId="79" hidden="1" xr:uid="{00000000-0005-0000-0000-0000DE000000}"/>
    <cellStyle name="Bad 2" xfId="61" hidden="1" xr:uid="{00000000-0005-0000-0000-0000DF000000}"/>
    <cellStyle name="Bad 2" xfId="136" hidden="1" xr:uid="{00000000-0005-0000-0000-0000E0000000}"/>
    <cellStyle name="Bad 2" xfId="150" hidden="1" xr:uid="{00000000-0005-0000-0000-0000E1000000}"/>
    <cellStyle name="Bad 2" xfId="132" hidden="1" xr:uid="{00000000-0005-0000-0000-0000E2000000}"/>
    <cellStyle name="Bad 2" xfId="110" hidden="1" xr:uid="{00000000-0005-0000-0000-0000E3000000}"/>
    <cellStyle name="Bad 2" xfId="173" hidden="1" xr:uid="{00000000-0005-0000-0000-0000E4000000}"/>
    <cellStyle name="Bad 2" xfId="168" hidden="1" xr:uid="{00000000-0005-0000-0000-0000E5000000}"/>
    <cellStyle name="Bad 2" xfId="218" hidden="1" xr:uid="{00000000-0005-0000-0000-0000E6000000}"/>
    <cellStyle name="Bad 2" xfId="232" hidden="1" xr:uid="{00000000-0005-0000-0000-0000E7000000}"/>
    <cellStyle name="Bad 2" xfId="214" hidden="1" xr:uid="{00000000-0005-0000-0000-0000E8000000}"/>
    <cellStyle name="Bad 2" xfId="289" hidden="1" xr:uid="{00000000-0005-0000-0000-0000E9000000}"/>
    <cellStyle name="Bad 2" xfId="303" hidden="1" xr:uid="{00000000-0005-0000-0000-0000EA000000}"/>
    <cellStyle name="Bad 2" xfId="285" hidden="1" xr:uid="{00000000-0005-0000-0000-0000EB000000}"/>
    <cellStyle name="Bad 2" xfId="263" hidden="1" xr:uid="{00000000-0005-0000-0000-0000EC000000}"/>
    <cellStyle name="Bad 2" xfId="326" hidden="1" xr:uid="{00000000-0005-0000-0000-0000ED000000}"/>
    <cellStyle name="Bad 2" xfId="321" hidden="1" xr:uid="{00000000-0005-0000-0000-0000EE000000}"/>
    <cellStyle name="Calculation" xfId="30" xr:uid="{00000000-0005-0000-0000-0000EF000000}"/>
    <cellStyle name="Calculation 2" xfId="68" hidden="1" xr:uid="{00000000-0005-0000-0000-0000F0000000}"/>
    <cellStyle name="Calculation 2" xfId="81" hidden="1" xr:uid="{00000000-0005-0000-0000-0000F1000000}"/>
    <cellStyle name="Calculation 2" xfId="63" hidden="1" xr:uid="{00000000-0005-0000-0000-0000F2000000}"/>
    <cellStyle name="Calculation 2" xfId="139" hidden="1" xr:uid="{00000000-0005-0000-0000-0000F3000000}"/>
    <cellStyle name="Calculation 2" xfId="152" hidden="1" xr:uid="{00000000-0005-0000-0000-0000F4000000}"/>
    <cellStyle name="Calculation 2" xfId="134" hidden="1" xr:uid="{00000000-0005-0000-0000-0000F5000000}"/>
    <cellStyle name="Calculation 2" xfId="112" hidden="1" xr:uid="{00000000-0005-0000-0000-0000F6000000}"/>
    <cellStyle name="Calculation 2" xfId="175" hidden="1" xr:uid="{00000000-0005-0000-0000-0000F7000000}"/>
    <cellStyle name="Calculation 2" xfId="170" hidden="1" xr:uid="{00000000-0005-0000-0000-0000F8000000}"/>
    <cellStyle name="Calculation 2" xfId="221" hidden="1" xr:uid="{00000000-0005-0000-0000-0000F9000000}"/>
    <cellStyle name="Calculation 2" xfId="234" hidden="1" xr:uid="{00000000-0005-0000-0000-0000FA000000}"/>
    <cellStyle name="Calculation 2" xfId="216" hidden="1" xr:uid="{00000000-0005-0000-0000-0000FB000000}"/>
    <cellStyle name="Calculation 2" xfId="292" hidden="1" xr:uid="{00000000-0005-0000-0000-0000FC000000}"/>
    <cellStyle name="Calculation 2" xfId="305" hidden="1" xr:uid="{00000000-0005-0000-0000-0000FD000000}"/>
    <cellStyle name="Calculation 2" xfId="287" hidden="1" xr:uid="{00000000-0005-0000-0000-0000FE000000}"/>
    <cellStyle name="Calculation 2" xfId="265" hidden="1" xr:uid="{00000000-0005-0000-0000-0000FF000000}"/>
    <cellStyle name="Calculation 2" xfId="328" hidden="1" xr:uid="{00000000-0005-0000-0000-000000010000}"/>
    <cellStyle name="Calculation 2" xfId="323" hidden="1" xr:uid="{00000000-0005-0000-0000-000001010000}"/>
    <cellStyle name="Check Cell" xfId="31" xr:uid="{00000000-0005-0000-0000-000002010000}"/>
    <cellStyle name="Check Cell 2" xfId="69" hidden="1" xr:uid="{00000000-0005-0000-0000-000003010000}"/>
    <cellStyle name="Check Cell 2" xfId="82" hidden="1" xr:uid="{00000000-0005-0000-0000-000004010000}"/>
    <cellStyle name="Check Cell 2" xfId="67" hidden="1" xr:uid="{00000000-0005-0000-0000-000005010000}"/>
    <cellStyle name="Check Cell 2" xfId="140" hidden="1" xr:uid="{00000000-0005-0000-0000-000006010000}"/>
    <cellStyle name="Check Cell 2" xfId="153" hidden="1" xr:uid="{00000000-0005-0000-0000-000007010000}"/>
    <cellStyle name="Check Cell 2" xfId="138" hidden="1" xr:uid="{00000000-0005-0000-0000-000008010000}"/>
    <cellStyle name="Check Cell 2" xfId="113" hidden="1" xr:uid="{00000000-0005-0000-0000-000009010000}"/>
    <cellStyle name="Check Cell 2" xfId="176" hidden="1" xr:uid="{00000000-0005-0000-0000-00000A010000}"/>
    <cellStyle name="Check Cell 2" xfId="171" hidden="1" xr:uid="{00000000-0005-0000-0000-00000B010000}"/>
    <cellStyle name="Check Cell 2" xfId="222" hidden="1" xr:uid="{00000000-0005-0000-0000-00000C010000}"/>
    <cellStyle name="Check Cell 2" xfId="235" hidden="1" xr:uid="{00000000-0005-0000-0000-00000D010000}"/>
    <cellStyle name="Check Cell 2" xfId="220" hidden="1" xr:uid="{00000000-0005-0000-0000-00000E010000}"/>
    <cellStyle name="Check Cell 2" xfId="293" hidden="1" xr:uid="{00000000-0005-0000-0000-00000F010000}"/>
    <cellStyle name="Check Cell 2" xfId="306" hidden="1" xr:uid="{00000000-0005-0000-0000-000010010000}"/>
    <cellStyle name="Check Cell 2" xfId="291" hidden="1" xr:uid="{00000000-0005-0000-0000-000011010000}"/>
    <cellStyle name="Check Cell 2" xfId="266" hidden="1" xr:uid="{00000000-0005-0000-0000-000012010000}"/>
    <cellStyle name="Check Cell 2" xfId="329" hidden="1" xr:uid="{00000000-0005-0000-0000-000013010000}"/>
    <cellStyle name="Check Cell 2" xfId="324" hidden="1" xr:uid="{00000000-0005-0000-0000-000014010000}"/>
    <cellStyle name="Emphasis 1" xfId="32" xr:uid="{00000000-0005-0000-0000-000015010000}"/>
    <cellStyle name="Emphasis 2" xfId="33" xr:uid="{00000000-0005-0000-0000-000016010000}"/>
    <cellStyle name="Emphasis 3" xfId="34" xr:uid="{00000000-0005-0000-0000-000017010000}"/>
    <cellStyle name="Good" xfId="35" xr:uid="{00000000-0005-0000-0000-000018010000}"/>
    <cellStyle name="Good 2" xfId="64" hidden="1" xr:uid="{00000000-0005-0000-0000-000019010000}"/>
    <cellStyle name="Good 2" xfId="78" hidden="1" xr:uid="{00000000-0005-0000-0000-00001A010000}"/>
    <cellStyle name="Good 2" xfId="90" hidden="1" xr:uid="{00000000-0005-0000-0000-00001B010000}"/>
    <cellStyle name="Good 2" xfId="135" hidden="1" xr:uid="{00000000-0005-0000-0000-00001C010000}"/>
    <cellStyle name="Good 2" xfId="149" hidden="1" xr:uid="{00000000-0005-0000-0000-00001D010000}"/>
    <cellStyle name="Good 2" xfId="161" hidden="1" xr:uid="{00000000-0005-0000-0000-00001E010000}"/>
    <cellStyle name="Good 2" xfId="109" hidden="1" xr:uid="{00000000-0005-0000-0000-00001F010000}"/>
    <cellStyle name="Good 2" xfId="172" hidden="1" xr:uid="{00000000-0005-0000-0000-000020010000}"/>
    <cellStyle name="Good 2" xfId="183" hidden="1" xr:uid="{00000000-0005-0000-0000-000021010000}"/>
    <cellStyle name="Good 2" xfId="217" hidden="1" xr:uid="{00000000-0005-0000-0000-000022010000}"/>
    <cellStyle name="Good 2" xfId="231" hidden="1" xr:uid="{00000000-0005-0000-0000-000023010000}"/>
    <cellStyle name="Good 2" xfId="243" hidden="1" xr:uid="{00000000-0005-0000-0000-000024010000}"/>
    <cellStyle name="Good 2" xfId="288" hidden="1" xr:uid="{00000000-0005-0000-0000-000025010000}"/>
    <cellStyle name="Good 2" xfId="302" hidden="1" xr:uid="{00000000-0005-0000-0000-000026010000}"/>
    <cellStyle name="Good 2" xfId="314" hidden="1" xr:uid="{00000000-0005-0000-0000-000027010000}"/>
    <cellStyle name="Good 2" xfId="262" hidden="1" xr:uid="{00000000-0005-0000-0000-000028010000}"/>
    <cellStyle name="Good 2" xfId="325" hidden="1" xr:uid="{00000000-0005-0000-0000-000029010000}"/>
    <cellStyle name="Good 2" xfId="336" hidden="1" xr:uid="{00000000-0005-0000-0000-00002A010000}"/>
    <cellStyle name="Heading 1" xfId="36" xr:uid="{00000000-0005-0000-0000-00002B010000}"/>
    <cellStyle name="Heading 2" xfId="37" xr:uid="{00000000-0005-0000-0000-00002C010000}"/>
    <cellStyle name="Heading 3" xfId="38" xr:uid="{00000000-0005-0000-0000-00002D010000}"/>
    <cellStyle name="Heading 4" xfId="39" xr:uid="{00000000-0005-0000-0000-00002E010000}"/>
    <cellStyle name="Input" xfId="40" xr:uid="{00000000-0005-0000-0000-00002F010000}"/>
    <cellStyle name="Linked Cell" xfId="41" xr:uid="{00000000-0005-0000-0000-000030010000}"/>
    <cellStyle name="Neutral" xfId="47" hidden="1" xr:uid="{00000000-0005-0000-0000-000031010000}"/>
    <cellStyle name="Neutral 2" xfId="66" hidden="1" xr:uid="{00000000-0005-0000-0000-000032010000}"/>
    <cellStyle name="Neutral 2" xfId="80" hidden="1" xr:uid="{00000000-0005-0000-0000-000033010000}"/>
    <cellStyle name="Neutral 2" xfId="62" hidden="1" xr:uid="{00000000-0005-0000-0000-000034010000}"/>
    <cellStyle name="Neutral 2" xfId="137" hidden="1" xr:uid="{00000000-0005-0000-0000-000035010000}"/>
    <cellStyle name="Neutral 2" xfId="151" hidden="1" xr:uid="{00000000-0005-0000-0000-000036010000}"/>
    <cellStyle name="Neutral 2" xfId="133" hidden="1" xr:uid="{00000000-0005-0000-0000-000037010000}"/>
    <cellStyle name="Neutral 2" xfId="111" hidden="1" xr:uid="{00000000-0005-0000-0000-000038010000}"/>
    <cellStyle name="Neutral 2" xfId="174" hidden="1" xr:uid="{00000000-0005-0000-0000-000039010000}"/>
    <cellStyle name="Neutral 2" xfId="169" hidden="1" xr:uid="{00000000-0005-0000-0000-00003A010000}"/>
    <cellStyle name="Neutral 2" xfId="219" hidden="1" xr:uid="{00000000-0005-0000-0000-00003B010000}"/>
    <cellStyle name="Neutral 2" xfId="233" hidden="1" xr:uid="{00000000-0005-0000-0000-00003C010000}"/>
    <cellStyle name="Neutral 2" xfId="215" hidden="1" xr:uid="{00000000-0005-0000-0000-00003D010000}"/>
    <cellStyle name="Neutral 2" xfId="290" hidden="1" xr:uid="{00000000-0005-0000-0000-00003E010000}"/>
    <cellStyle name="Neutral 2" xfId="304" hidden="1" xr:uid="{00000000-0005-0000-0000-00003F010000}"/>
    <cellStyle name="Neutral 2" xfId="286" hidden="1" xr:uid="{00000000-0005-0000-0000-000040010000}"/>
    <cellStyle name="Neutral 2" xfId="264" hidden="1" xr:uid="{00000000-0005-0000-0000-000041010000}"/>
    <cellStyle name="Neutral 2" xfId="327" hidden="1" xr:uid="{00000000-0005-0000-0000-000042010000}"/>
    <cellStyle name="Neutral 2" xfId="322" hidden="1" xr:uid="{00000000-0005-0000-0000-000043010000}"/>
    <cellStyle name="Normál" xfId="0" builtinId="0"/>
    <cellStyle name="Normál 2" xfId="1" xr:uid="{00000000-0005-0000-0000-000045010000}"/>
    <cellStyle name="Normál 2 2" xfId="4" xr:uid="{00000000-0005-0000-0000-000046010000}"/>
    <cellStyle name="Normál 3" xfId="89" xr:uid="{00000000-0005-0000-0000-000047010000}"/>
    <cellStyle name="Normál 3 2" xfId="76" xr:uid="{00000000-0005-0000-0000-000048010000}"/>
    <cellStyle name="Normál 3 2 2" xfId="147" xr:uid="{00000000-0005-0000-0000-000049010000}"/>
    <cellStyle name="Normál 3 2 2 2" xfId="300" xr:uid="{00000000-0005-0000-0000-00004A010000}"/>
    <cellStyle name="Normál 3 2 3" xfId="229" xr:uid="{00000000-0005-0000-0000-00004B010000}"/>
    <cellStyle name="Normál 3 3" xfId="160" xr:uid="{00000000-0005-0000-0000-00004C010000}"/>
    <cellStyle name="Normál 3 3 2" xfId="313" xr:uid="{00000000-0005-0000-0000-00004D010000}"/>
    <cellStyle name="Normál 3 4" xfId="242" xr:uid="{00000000-0005-0000-0000-00004E010000}"/>
    <cellStyle name="Normál 4" xfId="2" xr:uid="{00000000-0005-0000-0000-00004F010000}"/>
    <cellStyle name="Note" xfId="42" xr:uid="{00000000-0005-0000-0000-000050010000}"/>
    <cellStyle name="Note 2" xfId="60" xr:uid="{00000000-0005-0000-0000-000051010000}"/>
    <cellStyle name="Output" xfId="43" xr:uid="{00000000-0005-0000-0000-000052010000}"/>
    <cellStyle name="Sheet Title" xfId="44" xr:uid="{00000000-0005-0000-0000-000053010000}"/>
    <cellStyle name="Százalék 2" xfId="3" xr:uid="{00000000-0005-0000-0000-000054010000}"/>
    <cellStyle name="Total" xfId="45" xr:uid="{00000000-0005-0000-0000-000055010000}"/>
    <cellStyle name="Warning Text" xfId="46" xr:uid="{00000000-0005-0000-0000-00005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22"/>
  <sheetViews>
    <sheetView tabSelected="1" view="pageBreakPreview" zoomScaleNormal="112" zoomScaleSheetLayoutView="100" workbookViewId="0">
      <pane xSplit="6" ySplit="7" topLeftCell="G183" activePane="bottomRight" state="frozen"/>
      <selection pane="topRight" activeCell="G1" sqref="G1"/>
      <selection pane="bottomLeft" activeCell="A8" sqref="A8"/>
      <selection pane="bottomRight" activeCell="D23" activeCellId="1" sqref="B28:D29 B23:D23"/>
    </sheetView>
  </sheetViews>
  <sheetFormatPr defaultRowHeight="12.75" x14ac:dyDescent="0.25"/>
  <cols>
    <col min="1" max="1" width="4.5703125" style="2" customWidth="1"/>
    <col min="2" max="2" width="12.7109375" style="262" customWidth="1"/>
    <col min="3" max="3" width="46.42578125" style="263" bestFit="1" customWidth="1"/>
    <col min="4" max="4" width="9" style="262" customWidth="1"/>
    <col min="5" max="6" width="4.5703125" style="2" customWidth="1"/>
    <col min="7" max="41" width="3.5703125" style="2" customWidth="1"/>
    <col min="42" max="42" width="32.140625" style="2" bestFit="1" customWidth="1"/>
    <col min="43" max="43" width="14.42578125" style="2" customWidth="1"/>
    <col min="44" max="249" width="9.140625" style="2"/>
    <col min="250" max="250" width="6.28515625" style="2" customWidth="1"/>
    <col min="251" max="251" width="14.28515625" style="2" bestFit="1" customWidth="1"/>
    <col min="252" max="252" width="49.140625" style="2" bestFit="1" customWidth="1"/>
    <col min="253" max="254" width="4.42578125" style="2" customWidth="1"/>
    <col min="255" max="255" width="3.7109375" style="2" customWidth="1"/>
    <col min="256" max="256" width="3.5703125" style="2" customWidth="1"/>
    <col min="257" max="257" width="3.28515625" style="2" customWidth="1"/>
    <col min="258" max="258" width="3.5703125" style="2" customWidth="1"/>
    <col min="259" max="259" width="3.42578125" style="2" customWidth="1"/>
    <col min="260" max="260" width="3.85546875" style="2" bestFit="1" customWidth="1"/>
    <col min="261" max="261" width="3.5703125" style="2" customWidth="1"/>
    <col min="262" max="262" width="3.28515625" style="2" bestFit="1" customWidth="1"/>
    <col min="263" max="263" width="2.85546875" style="2" bestFit="1" customWidth="1"/>
    <col min="264" max="264" width="4.28515625" style="2" bestFit="1" customWidth="1"/>
    <col min="265" max="265" width="3.85546875" style="2" bestFit="1" customWidth="1"/>
    <col min="266" max="266" width="4.140625" style="2" bestFit="1" customWidth="1"/>
    <col min="267" max="267" width="3" style="2" bestFit="1" customWidth="1"/>
    <col min="268" max="268" width="2.85546875" style="2" bestFit="1" customWidth="1"/>
    <col min="269" max="269" width="3.85546875" style="2" bestFit="1" customWidth="1"/>
    <col min="270" max="270" width="4.140625" style="2" customWidth="1"/>
    <col min="271" max="271" width="3.5703125" style="2" customWidth="1"/>
    <col min="272" max="272" width="3.42578125" style="2" customWidth="1"/>
    <col min="273" max="273" width="2.85546875" style="2" bestFit="1" customWidth="1"/>
    <col min="274" max="274" width="3.7109375" style="2" bestFit="1" customWidth="1"/>
    <col min="275" max="275" width="3.85546875" style="2" bestFit="1" customWidth="1"/>
    <col min="276" max="276" width="3.28515625" style="2" customWidth="1"/>
    <col min="277" max="278" width="3.140625" style="2" bestFit="1" customWidth="1"/>
    <col min="279" max="279" width="3.85546875" style="2" bestFit="1" customWidth="1"/>
    <col min="280" max="280" width="3.7109375" style="2" bestFit="1" customWidth="1"/>
    <col min="281" max="281" width="3.85546875" style="2" bestFit="1" customWidth="1"/>
    <col min="282" max="282" width="2.7109375" style="2" bestFit="1" customWidth="1"/>
    <col min="283" max="283" width="3" style="2" bestFit="1" customWidth="1"/>
    <col min="284" max="285" width="3.5703125" style="2" bestFit="1" customWidth="1"/>
    <col min="286" max="286" width="3" style="2" customWidth="1"/>
    <col min="287" max="287" width="3.7109375" style="2" bestFit="1" customWidth="1"/>
    <col min="288" max="288" width="3.28515625" style="2" customWidth="1"/>
    <col min="289" max="289" width="3.5703125" style="2" bestFit="1" customWidth="1"/>
    <col min="290" max="290" width="6" style="2" customWidth="1"/>
    <col min="291" max="291" width="36.28515625" style="2" bestFit="1" customWidth="1"/>
    <col min="292" max="292" width="19.85546875" style="2" customWidth="1"/>
    <col min="293" max="293" width="4.5703125" style="2" customWidth="1"/>
    <col min="294" max="294" width="6" style="2" customWidth="1"/>
    <col min="295" max="295" width="5.42578125" style="2" customWidth="1"/>
    <col min="296" max="296" width="4.7109375" style="2" customWidth="1"/>
    <col min="297" max="297" width="6" style="2" customWidth="1"/>
    <col min="298" max="505" width="9.140625" style="2"/>
    <col min="506" max="506" width="6.28515625" style="2" customWidth="1"/>
    <col min="507" max="507" width="14.28515625" style="2" bestFit="1" customWidth="1"/>
    <col min="508" max="508" width="49.140625" style="2" bestFit="1" customWidth="1"/>
    <col min="509" max="510" width="4.42578125" style="2" customWidth="1"/>
    <col min="511" max="511" width="3.7109375" style="2" customWidth="1"/>
    <col min="512" max="512" width="3.5703125" style="2" customWidth="1"/>
    <col min="513" max="513" width="3.28515625" style="2" customWidth="1"/>
    <col min="514" max="514" width="3.5703125" style="2" customWidth="1"/>
    <col min="515" max="515" width="3.42578125" style="2" customWidth="1"/>
    <col min="516" max="516" width="3.85546875" style="2" bestFit="1" customWidth="1"/>
    <col min="517" max="517" width="3.5703125" style="2" customWidth="1"/>
    <col min="518" max="518" width="3.28515625" style="2" bestFit="1" customWidth="1"/>
    <col min="519" max="519" width="2.85546875" style="2" bestFit="1" customWidth="1"/>
    <col min="520" max="520" width="4.28515625" style="2" bestFit="1" customWidth="1"/>
    <col min="521" max="521" width="3.85546875" style="2" bestFit="1" customWidth="1"/>
    <col min="522" max="522" width="4.140625" style="2" bestFit="1" customWidth="1"/>
    <col min="523" max="523" width="3" style="2" bestFit="1" customWidth="1"/>
    <col min="524" max="524" width="2.85546875" style="2" bestFit="1" customWidth="1"/>
    <col min="525" max="525" width="3.85546875" style="2" bestFit="1" customWidth="1"/>
    <col min="526" max="526" width="4.140625" style="2" customWidth="1"/>
    <col min="527" max="527" width="3.5703125" style="2" customWidth="1"/>
    <col min="528" max="528" width="3.42578125" style="2" customWidth="1"/>
    <col min="529" max="529" width="2.85546875" style="2" bestFit="1" customWidth="1"/>
    <col min="530" max="530" width="3.7109375" style="2" bestFit="1" customWidth="1"/>
    <col min="531" max="531" width="3.85546875" style="2" bestFit="1" customWidth="1"/>
    <col min="532" max="532" width="3.28515625" style="2" customWidth="1"/>
    <col min="533" max="534" width="3.140625" style="2" bestFit="1" customWidth="1"/>
    <col min="535" max="535" width="3.85546875" style="2" bestFit="1" customWidth="1"/>
    <col min="536" max="536" width="3.7109375" style="2" bestFit="1" customWidth="1"/>
    <col min="537" max="537" width="3.85546875" style="2" bestFit="1" customWidth="1"/>
    <col min="538" max="538" width="2.7109375" style="2" bestFit="1" customWidth="1"/>
    <col min="539" max="539" width="3" style="2" bestFit="1" customWidth="1"/>
    <col min="540" max="541" width="3.5703125" style="2" bestFit="1" customWidth="1"/>
    <col min="542" max="542" width="3" style="2" customWidth="1"/>
    <col min="543" max="543" width="3.7109375" style="2" bestFit="1" customWidth="1"/>
    <col min="544" max="544" width="3.28515625" style="2" customWidth="1"/>
    <col min="545" max="545" width="3.5703125" style="2" bestFit="1" customWidth="1"/>
    <col min="546" max="546" width="6" style="2" customWidth="1"/>
    <col min="547" max="547" width="36.28515625" style="2" bestFit="1" customWidth="1"/>
    <col min="548" max="548" width="19.85546875" style="2" customWidth="1"/>
    <col min="549" max="549" width="4.5703125" style="2" customWidth="1"/>
    <col min="550" max="550" width="6" style="2" customWidth="1"/>
    <col min="551" max="551" width="5.42578125" style="2" customWidth="1"/>
    <col min="552" max="552" width="4.7109375" style="2" customWidth="1"/>
    <col min="553" max="553" width="6" style="2" customWidth="1"/>
    <col min="554" max="761" width="9.140625" style="2"/>
    <col min="762" max="762" width="6.28515625" style="2" customWidth="1"/>
    <col min="763" max="763" width="14.28515625" style="2" bestFit="1" customWidth="1"/>
    <col min="764" max="764" width="49.140625" style="2" bestFit="1" customWidth="1"/>
    <col min="765" max="766" width="4.42578125" style="2" customWidth="1"/>
    <col min="767" max="767" width="3.7109375" style="2" customWidth="1"/>
    <col min="768" max="768" width="3.5703125" style="2" customWidth="1"/>
    <col min="769" max="769" width="3.28515625" style="2" customWidth="1"/>
    <col min="770" max="770" width="3.5703125" style="2" customWidth="1"/>
    <col min="771" max="771" width="3.42578125" style="2" customWidth="1"/>
    <col min="772" max="772" width="3.85546875" style="2" bestFit="1" customWidth="1"/>
    <col min="773" max="773" width="3.5703125" style="2" customWidth="1"/>
    <col min="774" max="774" width="3.28515625" style="2" bestFit="1" customWidth="1"/>
    <col min="775" max="775" width="2.85546875" style="2" bestFit="1" customWidth="1"/>
    <col min="776" max="776" width="4.28515625" style="2" bestFit="1" customWidth="1"/>
    <col min="777" max="777" width="3.85546875" style="2" bestFit="1" customWidth="1"/>
    <col min="778" max="778" width="4.140625" style="2" bestFit="1" customWidth="1"/>
    <col min="779" max="779" width="3" style="2" bestFit="1" customWidth="1"/>
    <col min="780" max="780" width="2.85546875" style="2" bestFit="1" customWidth="1"/>
    <col min="781" max="781" width="3.85546875" style="2" bestFit="1" customWidth="1"/>
    <col min="782" max="782" width="4.140625" style="2" customWidth="1"/>
    <col min="783" max="783" width="3.5703125" style="2" customWidth="1"/>
    <col min="784" max="784" width="3.42578125" style="2" customWidth="1"/>
    <col min="785" max="785" width="2.85546875" style="2" bestFit="1" customWidth="1"/>
    <col min="786" max="786" width="3.7109375" style="2" bestFit="1" customWidth="1"/>
    <col min="787" max="787" width="3.85546875" style="2" bestFit="1" customWidth="1"/>
    <col min="788" max="788" width="3.28515625" style="2" customWidth="1"/>
    <col min="789" max="790" width="3.140625" style="2" bestFit="1" customWidth="1"/>
    <col min="791" max="791" width="3.85546875" style="2" bestFit="1" customWidth="1"/>
    <col min="792" max="792" width="3.7109375" style="2" bestFit="1" customWidth="1"/>
    <col min="793" max="793" width="3.85546875" style="2" bestFit="1" customWidth="1"/>
    <col min="794" max="794" width="2.7109375" style="2" bestFit="1" customWidth="1"/>
    <col min="795" max="795" width="3" style="2" bestFit="1" customWidth="1"/>
    <col min="796" max="797" width="3.5703125" style="2" bestFit="1" customWidth="1"/>
    <col min="798" max="798" width="3" style="2" customWidth="1"/>
    <col min="799" max="799" width="3.7109375" style="2" bestFit="1" customWidth="1"/>
    <col min="800" max="800" width="3.28515625" style="2" customWidth="1"/>
    <col min="801" max="801" width="3.5703125" style="2" bestFit="1" customWidth="1"/>
    <col min="802" max="802" width="6" style="2" customWidth="1"/>
    <col min="803" max="803" width="36.28515625" style="2" bestFit="1" customWidth="1"/>
    <col min="804" max="804" width="19.85546875" style="2" customWidth="1"/>
    <col min="805" max="805" width="4.5703125" style="2" customWidth="1"/>
    <col min="806" max="806" width="6" style="2" customWidth="1"/>
    <col min="807" max="807" width="5.42578125" style="2" customWidth="1"/>
    <col min="808" max="808" width="4.7109375" style="2" customWidth="1"/>
    <col min="809" max="809" width="6" style="2" customWidth="1"/>
    <col min="810" max="1017" width="9.140625" style="2"/>
    <col min="1018" max="1018" width="6.28515625" style="2" customWidth="1"/>
    <col min="1019" max="1019" width="14.28515625" style="2" bestFit="1" customWidth="1"/>
    <col min="1020" max="1020" width="49.140625" style="2" bestFit="1" customWidth="1"/>
    <col min="1021" max="1022" width="4.42578125" style="2" customWidth="1"/>
    <col min="1023" max="1023" width="3.7109375" style="2" customWidth="1"/>
    <col min="1024" max="1024" width="3.5703125" style="2" customWidth="1"/>
    <col min="1025" max="1025" width="3.28515625" style="2" customWidth="1"/>
    <col min="1026" max="1026" width="3.5703125" style="2" customWidth="1"/>
    <col min="1027" max="1027" width="3.42578125" style="2" customWidth="1"/>
    <col min="1028" max="1028" width="3.85546875" style="2" bestFit="1" customWidth="1"/>
    <col min="1029" max="1029" width="3.5703125" style="2" customWidth="1"/>
    <col min="1030" max="1030" width="3.28515625" style="2" bestFit="1" customWidth="1"/>
    <col min="1031" max="1031" width="2.85546875" style="2" bestFit="1" customWidth="1"/>
    <col min="1032" max="1032" width="4.28515625" style="2" bestFit="1" customWidth="1"/>
    <col min="1033" max="1033" width="3.85546875" style="2" bestFit="1" customWidth="1"/>
    <col min="1034" max="1034" width="4.140625" style="2" bestFit="1" customWidth="1"/>
    <col min="1035" max="1035" width="3" style="2" bestFit="1" customWidth="1"/>
    <col min="1036" max="1036" width="2.85546875" style="2" bestFit="1" customWidth="1"/>
    <col min="1037" max="1037" width="3.85546875" style="2" bestFit="1" customWidth="1"/>
    <col min="1038" max="1038" width="4.140625" style="2" customWidth="1"/>
    <col min="1039" max="1039" width="3.5703125" style="2" customWidth="1"/>
    <col min="1040" max="1040" width="3.42578125" style="2" customWidth="1"/>
    <col min="1041" max="1041" width="2.85546875" style="2" bestFit="1" customWidth="1"/>
    <col min="1042" max="1042" width="3.7109375" style="2" bestFit="1" customWidth="1"/>
    <col min="1043" max="1043" width="3.85546875" style="2" bestFit="1" customWidth="1"/>
    <col min="1044" max="1044" width="3.28515625" style="2" customWidth="1"/>
    <col min="1045" max="1046" width="3.140625" style="2" bestFit="1" customWidth="1"/>
    <col min="1047" max="1047" width="3.85546875" style="2" bestFit="1" customWidth="1"/>
    <col min="1048" max="1048" width="3.7109375" style="2" bestFit="1" customWidth="1"/>
    <col min="1049" max="1049" width="3.85546875" style="2" bestFit="1" customWidth="1"/>
    <col min="1050" max="1050" width="2.7109375" style="2" bestFit="1" customWidth="1"/>
    <col min="1051" max="1051" width="3" style="2" bestFit="1" customWidth="1"/>
    <col min="1052" max="1053" width="3.5703125" style="2" bestFit="1" customWidth="1"/>
    <col min="1054" max="1054" width="3" style="2" customWidth="1"/>
    <col min="1055" max="1055" width="3.7109375" style="2" bestFit="1" customWidth="1"/>
    <col min="1056" max="1056" width="3.28515625" style="2" customWidth="1"/>
    <col min="1057" max="1057" width="3.5703125" style="2" bestFit="1" customWidth="1"/>
    <col min="1058" max="1058" width="6" style="2" customWidth="1"/>
    <col min="1059" max="1059" width="36.28515625" style="2" bestFit="1" customWidth="1"/>
    <col min="1060" max="1060" width="19.85546875" style="2" customWidth="1"/>
    <col min="1061" max="1061" width="4.5703125" style="2" customWidth="1"/>
    <col min="1062" max="1062" width="6" style="2" customWidth="1"/>
    <col min="1063" max="1063" width="5.42578125" style="2" customWidth="1"/>
    <col min="1064" max="1064" width="4.7109375" style="2" customWidth="1"/>
    <col min="1065" max="1065" width="6" style="2" customWidth="1"/>
    <col min="1066" max="1273" width="9.140625" style="2"/>
    <col min="1274" max="1274" width="6.28515625" style="2" customWidth="1"/>
    <col min="1275" max="1275" width="14.28515625" style="2" bestFit="1" customWidth="1"/>
    <col min="1276" max="1276" width="49.140625" style="2" bestFit="1" customWidth="1"/>
    <col min="1277" max="1278" width="4.42578125" style="2" customWidth="1"/>
    <col min="1279" max="1279" width="3.7109375" style="2" customWidth="1"/>
    <col min="1280" max="1280" width="3.5703125" style="2" customWidth="1"/>
    <col min="1281" max="1281" width="3.28515625" style="2" customWidth="1"/>
    <col min="1282" max="1282" width="3.5703125" style="2" customWidth="1"/>
    <col min="1283" max="1283" width="3.42578125" style="2" customWidth="1"/>
    <col min="1284" max="1284" width="3.85546875" style="2" bestFit="1" customWidth="1"/>
    <col min="1285" max="1285" width="3.5703125" style="2" customWidth="1"/>
    <col min="1286" max="1286" width="3.28515625" style="2" bestFit="1" customWidth="1"/>
    <col min="1287" max="1287" width="2.85546875" style="2" bestFit="1" customWidth="1"/>
    <col min="1288" max="1288" width="4.28515625" style="2" bestFit="1" customWidth="1"/>
    <col min="1289" max="1289" width="3.85546875" style="2" bestFit="1" customWidth="1"/>
    <col min="1290" max="1290" width="4.140625" style="2" bestFit="1" customWidth="1"/>
    <col min="1291" max="1291" width="3" style="2" bestFit="1" customWidth="1"/>
    <col min="1292" max="1292" width="2.85546875" style="2" bestFit="1" customWidth="1"/>
    <col min="1293" max="1293" width="3.85546875" style="2" bestFit="1" customWidth="1"/>
    <col min="1294" max="1294" width="4.140625" style="2" customWidth="1"/>
    <col min="1295" max="1295" width="3.5703125" style="2" customWidth="1"/>
    <col min="1296" max="1296" width="3.42578125" style="2" customWidth="1"/>
    <col min="1297" max="1297" width="2.85546875" style="2" bestFit="1" customWidth="1"/>
    <col min="1298" max="1298" width="3.7109375" style="2" bestFit="1" customWidth="1"/>
    <col min="1299" max="1299" width="3.85546875" style="2" bestFit="1" customWidth="1"/>
    <col min="1300" max="1300" width="3.28515625" style="2" customWidth="1"/>
    <col min="1301" max="1302" width="3.140625" style="2" bestFit="1" customWidth="1"/>
    <col min="1303" max="1303" width="3.85546875" style="2" bestFit="1" customWidth="1"/>
    <col min="1304" max="1304" width="3.7109375" style="2" bestFit="1" customWidth="1"/>
    <col min="1305" max="1305" width="3.85546875" style="2" bestFit="1" customWidth="1"/>
    <col min="1306" max="1306" width="2.7109375" style="2" bestFit="1" customWidth="1"/>
    <col min="1307" max="1307" width="3" style="2" bestFit="1" customWidth="1"/>
    <col min="1308" max="1309" width="3.5703125" style="2" bestFit="1" customWidth="1"/>
    <col min="1310" max="1310" width="3" style="2" customWidth="1"/>
    <col min="1311" max="1311" width="3.7109375" style="2" bestFit="1" customWidth="1"/>
    <col min="1312" max="1312" width="3.28515625" style="2" customWidth="1"/>
    <col min="1313" max="1313" width="3.5703125" style="2" bestFit="1" customWidth="1"/>
    <col min="1314" max="1314" width="6" style="2" customWidth="1"/>
    <col min="1315" max="1315" width="36.28515625" style="2" bestFit="1" customWidth="1"/>
    <col min="1316" max="1316" width="19.85546875" style="2" customWidth="1"/>
    <col min="1317" max="1317" width="4.5703125" style="2" customWidth="1"/>
    <col min="1318" max="1318" width="6" style="2" customWidth="1"/>
    <col min="1319" max="1319" width="5.42578125" style="2" customWidth="1"/>
    <col min="1320" max="1320" width="4.7109375" style="2" customWidth="1"/>
    <col min="1321" max="1321" width="6" style="2" customWidth="1"/>
    <col min="1322" max="1529" width="9.140625" style="2"/>
    <col min="1530" max="1530" width="6.28515625" style="2" customWidth="1"/>
    <col min="1531" max="1531" width="14.28515625" style="2" bestFit="1" customWidth="1"/>
    <col min="1532" max="1532" width="49.140625" style="2" bestFit="1" customWidth="1"/>
    <col min="1533" max="1534" width="4.42578125" style="2" customWidth="1"/>
    <col min="1535" max="1535" width="3.7109375" style="2" customWidth="1"/>
    <col min="1536" max="1536" width="3.5703125" style="2" customWidth="1"/>
    <col min="1537" max="1537" width="3.28515625" style="2" customWidth="1"/>
    <col min="1538" max="1538" width="3.5703125" style="2" customWidth="1"/>
    <col min="1539" max="1539" width="3.42578125" style="2" customWidth="1"/>
    <col min="1540" max="1540" width="3.85546875" style="2" bestFit="1" customWidth="1"/>
    <col min="1541" max="1541" width="3.5703125" style="2" customWidth="1"/>
    <col min="1542" max="1542" width="3.28515625" style="2" bestFit="1" customWidth="1"/>
    <col min="1543" max="1543" width="2.85546875" style="2" bestFit="1" customWidth="1"/>
    <col min="1544" max="1544" width="4.28515625" style="2" bestFit="1" customWidth="1"/>
    <col min="1545" max="1545" width="3.85546875" style="2" bestFit="1" customWidth="1"/>
    <col min="1546" max="1546" width="4.140625" style="2" bestFit="1" customWidth="1"/>
    <col min="1547" max="1547" width="3" style="2" bestFit="1" customWidth="1"/>
    <col min="1548" max="1548" width="2.85546875" style="2" bestFit="1" customWidth="1"/>
    <col min="1549" max="1549" width="3.85546875" style="2" bestFit="1" customWidth="1"/>
    <col min="1550" max="1550" width="4.140625" style="2" customWidth="1"/>
    <col min="1551" max="1551" width="3.5703125" style="2" customWidth="1"/>
    <col min="1552" max="1552" width="3.42578125" style="2" customWidth="1"/>
    <col min="1553" max="1553" width="2.85546875" style="2" bestFit="1" customWidth="1"/>
    <col min="1554" max="1554" width="3.7109375" style="2" bestFit="1" customWidth="1"/>
    <col min="1555" max="1555" width="3.85546875" style="2" bestFit="1" customWidth="1"/>
    <col min="1556" max="1556" width="3.28515625" style="2" customWidth="1"/>
    <col min="1557" max="1558" width="3.140625" style="2" bestFit="1" customWidth="1"/>
    <col min="1559" max="1559" width="3.85546875" style="2" bestFit="1" customWidth="1"/>
    <col min="1560" max="1560" width="3.7109375" style="2" bestFit="1" customWidth="1"/>
    <col min="1561" max="1561" width="3.85546875" style="2" bestFit="1" customWidth="1"/>
    <col min="1562" max="1562" width="2.7109375" style="2" bestFit="1" customWidth="1"/>
    <col min="1563" max="1563" width="3" style="2" bestFit="1" customWidth="1"/>
    <col min="1564" max="1565" width="3.5703125" style="2" bestFit="1" customWidth="1"/>
    <col min="1566" max="1566" width="3" style="2" customWidth="1"/>
    <col min="1567" max="1567" width="3.7109375" style="2" bestFit="1" customWidth="1"/>
    <col min="1568" max="1568" width="3.28515625" style="2" customWidth="1"/>
    <col min="1569" max="1569" width="3.5703125" style="2" bestFit="1" customWidth="1"/>
    <col min="1570" max="1570" width="6" style="2" customWidth="1"/>
    <col min="1571" max="1571" width="36.28515625" style="2" bestFit="1" customWidth="1"/>
    <col min="1572" max="1572" width="19.85546875" style="2" customWidth="1"/>
    <col min="1573" max="1573" width="4.5703125" style="2" customWidth="1"/>
    <col min="1574" max="1574" width="6" style="2" customWidth="1"/>
    <col min="1575" max="1575" width="5.42578125" style="2" customWidth="1"/>
    <col min="1576" max="1576" width="4.7109375" style="2" customWidth="1"/>
    <col min="1577" max="1577" width="6" style="2" customWidth="1"/>
    <col min="1578" max="1785" width="9.140625" style="2"/>
    <col min="1786" max="1786" width="6.28515625" style="2" customWidth="1"/>
    <col min="1787" max="1787" width="14.28515625" style="2" bestFit="1" customWidth="1"/>
    <col min="1788" max="1788" width="49.140625" style="2" bestFit="1" customWidth="1"/>
    <col min="1789" max="1790" width="4.42578125" style="2" customWidth="1"/>
    <col min="1791" max="1791" width="3.7109375" style="2" customWidth="1"/>
    <col min="1792" max="1792" width="3.5703125" style="2" customWidth="1"/>
    <col min="1793" max="1793" width="3.28515625" style="2" customWidth="1"/>
    <col min="1794" max="1794" width="3.5703125" style="2" customWidth="1"/>
    <col min="1795" max="1795" width="3.42578125" style="2" customWidth="1"/>
    <col min="1796" max="1796" width="3.85546875" style="2" bestFit="1" customWidth="1"/>
    <col min="1797" max="1797" width="3.5703125" style="2" customWidth="1"/>
    <col min="1798" max="1798" width="3.28515625" style="2" bestFit="1" customWidth="1"/>
    <col min="1799" max="1799" width="2.85546875" style="2" bestFit="1" customWidth="1"/>
    <col min="1800" max="1800" width="4.28515625" style="2" bestFit="1" customWidth="1"/>
    <col min="1801" max="1801" width="3.85546875" style="2" bestFit="1" customWidth="1"/>
    <col min="1802" max="1802" width="4.140625" style="2" bestFit="1" customWidth="1"/>
    <col min="1803" max="1803" width="3" style="2" bestFit="1" customWidth="1"/>
    <col min="1804" max="1804" width="2.85546875" style="2" bestFit="1" customWidth="1"/>
    <col min="1805" max="1805" width="3.85546875" style="2" bestFit="1" customWidth="1"/>
    <col min="1806" max="1806" width="4.140625" style="2" customWidth="1"/>
    <col min="1807" max="1807" width="3.5703125" style="2" customWidth="1"/>
    <col min="1808" max="1808" width="3.42578125" style="2" customWidth="1"/>
    <col min="1809" max="1809" width="2.85546875" style="2" bestFit="1" customWidth="1"/>
    <col min="1810" max="1810" width="3.7109375" style="2" bestFit="1" customWidth="1"/>
    <col min="1811" max="1811" width="3.85546875" style="2" bestFit="1" customWidth="1"/>
    <col min="1812" max="1812" width="3.28515625" style="2" customWidth="1"/>
    <col min="1813" max="1814" width="3.140625" style="2" bestFit="1" customWidth="1"/>
    <col min="1815" max="1815" width="3.85546875" style="2" bestFit="1" customWidth="1"/>
    <col min="1816" max="1816" width="3.7109375" style="2" bestFit="1" customWidth="1"/>
    <col min="1817" max="1817" width="3.85546875" style="2" bestFit="1" customWidth="1"/>
    <col min="1818" max="1818" width="2.7109375" style="2" bestFit="1" customWidth="1"/>
    <col min="1819" max="1819" width="3" style="2" bestFit="1" customWidth="1"/>
    <col min="1820" max="1821" width="3.5703125" style="2" bestFit="1" customWidth="1"/>
    <col min="1822" max="1822" width="3" style="2" customWidth="1"/>
    <col min="1823" max="1823" width="3.7109375" style="2" bestFit="1" customWidth="1"/>
    <col min="1824" max="1824" width="3.28515625" style="2" customWidth="1"/>
    <col min="1825" max="1825" width="3.5703125" style="2" bestFit="1" customWidth="1"/>
    <col min="1826" max="1826" width="6" style="2" customWidth="1"/>
    <col min="1827" max="1827" width="36.28515625" style="2" bestFit="1" customWidth="1"/>
    <col min="1828" max="1828" width="19.85546875" style="2" customWidth="1"/>
    <col min="1829" max="1829" width="4.5703125" style="2" customWidth="1"/>
    <col min="1830" max="1830" width="6" style="2" customWidth="1"/>
    <col min="1831" max="1831" width="5.42578125" style="2" customWidth="1"/>
    <col min="1832" max="1832" width="4.7109375" style="2" customWidth="1"/>
    <col min="1833" max="1833" width="6" style="2" customWidth="1"/>
    <col min="1834" max="2041" width="9.140625" style="2"/>
    <col min="2042" max="2042" width="6.28515625" style="2" customWidth="1"/>
    <col min="2043" max="2043" width="14.28515625" style="2" bestFit="1" customWidth="1"/>
    <col min="2044" max="2044" width="49.140625" style="2" bestFit="1" customWidth="1"/>
    <col min="2045" max="2046" width="4.42578125" style="2" customWidth="1"/>
    <col min="2047" max="2047" width="3.7109375" style="2" customWidth="1"/>
    <col min="2048" max="2048" width="3.5703125" style="2" customWidth="1"/>
    <col min="2049" max="2049" width="3.28515625" style="2" customWidth="1"/>
    <col min="2050" max="2050" width="3.5703125" style="2" customWidth="1"/>
    <col min="2051" max="2051" width="3.42578125" style="2" customWidth="1"/>
    <col min="2052" max="2052" width="3.85546875" style="2" bestFit="1" customWidth="1"/>
    <col min="2053" max="2053" width="3.5703125" style="2" customWidth="1"/>
    <col min="2054" max="2054" width="3.28515625" style="2" bestFit="1" customWidth="1"/>
    <col min="2055" max="2055" width="2.85546875" style="2" bestFit="1" customWidth="1"/>
    <col min="2056" max="2056" width="4.28515625" style="2" bestFit="1" customWidth="1"/>
    <col min="2057" max="2057" width="3.85546875" style="2" bestFit="1" customWidth="1"/>
    <col min="2058" max="2058" width="4.140625" style="2" bestFit="1" customWidth="1"/>
    <col min="2059" max="2059" width="3" style="2" bestFit="1" customWidth="1"/>
    <col min="2060" max="2060" width="2.85546875" style="2" bestFit="1" customWidth="1"/>
    <col min="2061" max="2061" width="3.85546875" style="2" bestFit="1" customWidth="1"/>
    <col min="2062" max="2062" width="4.140625" style="2" customWidth="1"/>
    <col min="2063" max="2063" width="3.5703125" style="2" customWidth="1"/>
    <col min="2064" max="2064" width="3.42578125" style="2" customWidth="1"/>
    <col min="2065" max="2065" width="2.85546875" style="2" bestFit="1" customWidth="1"/>
    <col min="2066" max="2066" width="3.7109375" style="2" bestFit="1" customWidth="1"/>
    <col min="2067" max="2067" width="3.85546875" style="2" bestFit="1" customWidth="1"/>
    <col min="2068" max="2068" width="3.28515625" style="2" customWidth="1"/>
    <col min="2069" max="2070" width="3.140625" style="2" bestFit="1" customWidth="1"/>
    <col min="2071" max="2071" width="3.85546875" style="2" bestFit="1" customWidth="1"/>
    <col min="2072" max="2072" width="3.7109375" style="2" bestFit="1" customWidth="1"/>
    <col min="2073" max="2073" width="3.85546875" style="2" bestFit="1" customWidth="1"/>
    <col min="2074" max="2074" width="2.7109375" style="2" bestFit="1" customWidth="1"/>
    <col min="2075" max="2075" width="3" style="2" bestFit="1" customWidth="1"/>
    <col min="2076" max="2077" width="3.5703125" style="2" bestFit="1" customWidth="1"/>
    <col min="2078" max="2078" width="3" style="2" customWidth="1"/>
    <col min="2079" max="2079" width="3.7109375" style="2" bestFit="1" customWidth="1"/>
    <col min="2080" max="2080" width="3.28515625" style="2" customWidth="1"/>
    <col min="2081" max="2081" width="3.5703125" style="2" bestFit="1" customWidth="1"/>
    <col min="2082" max="2082" width="6" style="2" customWidth="1"/>
    <col min="2083" max="2083" width="36.28515625" style="2" bestFit="1" customWidth="1"/>
    <col min="2084" max="2084" width="19.85546875" style="2" customWidth="1"/>
    <col min="2085" max="2085" width="4.5703125" style="2" customWidth="1"/>
    <col min="2086" max="2086" width="6" style="2" customWidth="1"/>
    <col min="2087" max="2087" width="5.42578125" style="2" customWidth="1"/>
    <col min="2088" max="2088" width="4.7109375" style="2" customWidth="1"/>
    <col min="2089" max="2089" width="6" style="2" customWidth="1"/>
    <col min="2090" max="2297" width="9.140625" style="2"/>
    <col min="2298" max="2298" width="6.28515625" style="2" customWidth="1"/>
    <col min="2299" max="2299" width="14.28515625" style="2" bestFit="1" customWidth="1"/>
    <col min="2300" max="2300" width="49.140625" style="2" bestFit="1" customWidth="1"/>
    <col min="2301" max="2302" width="4.42578125" style="2" customWidth="1"/>
    <col min="2303" max="2303" width="3.7109375" style="2" customWidth="1"/>
    <col min="2304" max="2304" width="3.5703125" style="2" customWidth="1"/>
    <col min="2305" max="2305" width="3.28515625" style="2" customWidth="1"/>
    <col min="2306" max="2306" width="3.5703125" style="2" customWidth="1"/>
    <col min="2307" max="2307" width="3.42578125" style="2" customWidth="1"/>
    <col min="2308" max="2308" width="3.85546875" style="2" bestFit="1" customWidth="1"/>
    <col min="2309" max="2309" width="3.5703125" style="2" customWidth="1"/>
    <col min="2310" max="2310" width="3.28515625" style="2" bestFit="1" customWidth="1"/>
    <col min="2311" max="2311" width="2.85546875" style="2" bestFit="1" customWidth="1"/>
    <col min="2312" max="2312" width="4.28515625" style="2" bestFit="1" customWidth="1"/>
    <col min="2313" max="2313" width="3.85546875" style="2" bestFit="1" customWidth="1"/>
    <col min="2314" max="2314" width="4.140625" style="2" bestFit="1" customWidth="1"/>
    <col min="2315" max="2315" width="3" style="2" bestFit="1" customWidth="1"/>
    <col min="2316" max="2316" width="2.85546875" style="2" bestFit="1" customWidth="1"/>
    <col min="2317" max="2317" width="3.85546875" style="2" bestFit="1" customWidth="1"/>
    <col min="2318" max="2318" width="4.140625" style="2" customWidth="1"/>
    <col min="2319" max="2319" width="3.5703125" style="2" customWidth="1"/>
    <col min="2320" max="2320" width="3.42578125" style="2" customWidth="1"/>
    <col min="2321" max="2321" width="2.85546875" style="2" bestFit="1" customWidth="1"/>
    <col min="2322" max="2322" width="3.7109375" style="2" bestFit="1" customWidth="1"/>
    <col min="2323" max="2323" width="3.85546875" style="2" bestFit="1" customWidth="1"/>
    <col min="2324" max="2324" width="3.28515625" style="2" customWidth="1"/>
    <col min="2325" max="2326" width="3.140625" style="2" bestFit="1" customWidth="1"/>
    <col min="2327" max="2327" width="3.85546875" style="2" bestFit="1" customWidth="1"/>
    <col min="2328" max="2328" width="3.7109375" style="2" bestFit="1" customWidth="1"/>
    <col min="2329" max="2329" width="3.85546875" style="2" bestFit="1" customWidth="1"/>
    <col min="2330" max="2330" width="2.7109375" style="2" bestFit="1" customWidth="1"/>
    <col min="2331" max="2331" width="3" style="2" bestFit="1" customWidth="1"/>
    <col min="2332" max="2333" width="3.5703125" style="2" bestFit="1" customWidth="1"/>
    <col min="2334" max="2334" width="3" style="2" customWidth="1"/>
    <col min="2335" max="2335" width="3.7109375" style="2" bestFit="1" customWidth="1"/>
    <col min="2336" max="2336" width="3.28515625" style="2" customWidth="1"/>
    <col min="2337" max="2337" width="3.5703125" style="2" bestFit="1" customWidth="1"/>
    <col min="2338" max="2338" width="6" style="2" customWidth="1"/>
    <col min="2339" max="2339" width="36.28515625" style="2" bestFit="1" customWidth="1"/>
    <col min="2340" max="2340" width="19.85546875" style="2" customWidth="1"/>
    <col min="2341" max="2341" width="4.5703125" style="2" customWidth="1"/>
    <col min="2342" max="2342" width="6" style="2" customWidth="1"/>
    <col min="2343" max="2343" width="5.42578125" style="2" customWidth="1"/>
    <col min="2344" max="2344" width="4.7109375" style="2" customWidth="1"/>
    <col min="2345" max="2345" width="6" style="2" customWidth="1"/>
    <col min="2346" max="2553" width="9.140625" style="2"/>
    <col min="2554" max="2554" width="6.28515625" style="2" customWidth="1"/>
    <col min="2555" max="2555" width="14.28515625" style="2" bestFit="1" customWidth="1"/>
    <col min="2556" max="2556" width="49.140625" style="2" bestFit="1" customWidth="1"/>
    <col min="2557" max="2558" width="4.42578125" style="2" customWidth="1"/>
    <col min="2559" max="2559" width="3.7109375" style="2" customWidth="1"/>
    <col min="2560" max="2560" width="3.5703125" style="2" customWidth="1"/>
    <col min="2561" max="2561" width="3.28515625" style="2" customWidth="1"/>
    <col min="2562" max="2562" width="3.5703125" style="2" customWidth="1"/>
    <col min="2563" max="2563" width="3.42578125" style="2" customWidth="1"/>
    <col min="2564" max="2564" width="3.85546875" style="2" bestFit="1" customWidth="1"/>
    <col min="2565" max="2565" width="3.5703125" style="2" customWidth="1"/>
    <col min="2566" max="2566" width="3.28515625" style="2" bestFit="1" customWidth="1"/>
    <col min="2567" max="2567" width="2.85546875" style="2" bestFit="1" customWidth="1"/>
    <col min="2568" max="2568" width="4.28515625" style="2" bestFit="1" customWidth="1"/>
    <col min="2569" max="2569" width="3.85546875" style="2" bestFit="1" customWidth="1"/>
    <col min="2570" max="2570" width="4.140625" style="2" bestFit="1" customWidth="1"/>
    <col min="2571" max="2571" width="3" style="2" bestFit="1" customWidth="1"/>
    <col min="2572" max="2572" width="2.85546875" style="2" bestFit="1" customWidth="1"/>
    <col min="2573" max="2573" width="3.85546875" style="2" bestFit="1" customWidth="1"/>
    <col min="2574" max="2574" width="4.140625" style="2" customWidth="1"/>
    <col min="2575" max="2575" width="3.5703125" style="2" customWidth="1"/>
    <col min="2576" max="2576" width="3.42578125" style="2" customWidth="1"/>
    <col min="2577" max="2577" width="2.85546875" style="2" bestFit="1" customWidth="1"/>
    <col min="2578" max="2578" width="3.7109375" style="2" bestFit="1" customWidth="1"/>
    <col min="2579" max="2579" width="3.85546875" style="2" bestFit="1" customWidth="1"/>
    <col min="2580" max="2580" width="3.28515625" style="2" customWidth="1"/>
    <col min="2581" max="2582" width="3.140625" style="2" bestFit="1" customWidth="1"/>
    <col min="2583" max="2583" width="3.85546875" style="2" bestFit="1" customWidth="1"/>
    <col min="2584" max="2584" width="3.7109375" style="2" bestFit="1" customWidth="1"/>
    <col min="2585" max="2585" width="3.85546875" style="2" bestFit="1" customWidth="1"/>
    <col min="2586" max="2586" width="2.7109375" style="2" bestFit="1" customWidth="1"/>
    <col min="2587" max="2587" width="3" style="2" bestFit="1" customWidth="1"/>
    <col min="2588" max="2589" width="3.5703125" style="2" bestFit="1" customWidth="1"/>
    <col min="2590" max="2590" width="3" style="2" customWidth="1"/>
    <col min="2591" max="2591" width="3.7109375" style="2" bestFit="1" customWidth="1"/>
    <col min="2592" max="2592" width="3.28515625" style="2" customWidth="1"/>
    <col min="2593" max="2593" width="3.5703125" style="2" bestFit="1" customWidth="1"/>
    <col min="2594" max="2594" width="6" style="2" customWidth="1"/>
    <col min="2595" max="2595" width="36.28515625" style="2" bestFit="1" customWidth="1"/>
    <col min="2596" max="2596" width="19.85546875" style="2" customWidth="1"/>
    <col min="2597" max="2597" width="4.5703125" style="2" customWidth="1"/>
    <col min="2598" max="2598" width="6" style="2" customWidth="1"/>
    <col min="2599" max="2599" width="5.42578125" style="2" customWidth="1"/>
    <col min="2600" max="2600" width="4.7109375" style="2" customWidth="1"/>
    <col min="2601" max="2601" width="6" style="2" customWidth="1"/>
    <col min="2602" max="2809" width="9.140625" style="2"/>
    <col min="2810" max="2810" width="6.28515625" style="2" customWidth="1"/>
    <col min="2811" max="2811" width="14.28515625" style="2" bestFit="1" customWidth="1"/>
    <col min="2812" max="2812" width="49.140625" style="2" bestFit="1" customWidth="1"/>
    <col min="2813" max="2814" width="4.42578125" style="2" customWidth="1"/>
    <col min="2815" max="2815" width="3.7109375" style="2" customWidth="1"/>
    <col min="2816" max="2816" width="3.5703125" style="2" customWidth="1"/>
    <col min="2817" max="2817" width="3.28515625" style="2" customWidth="1"/>
    <col min="2818" max="2818" width="3.5703125" style="2" customWidth="1"/>
    <col min="2819" max="2819" width="3.42578125" style="2" customWidth="1"/>
    <col min="2820" max="2820" width="3.85546875" style="2" bestFit="1" customWidth="1"/>
    <col min="2821" max="2821" width="3.5703125" style="2" customWidth="1"/>
    <col min="2822" max="2822" width="3.28515625" style="2" bestFit="1" customWidth="1"/>
    <col min="2823" max="2823" width="2.85546875" style="2" bestFit="1" customWidth="1"/>
    <col min="2824" max="2824" width="4.28515625" style="2" bestFit="1" customWidth="1"/>
    <col min="2825" max="2825" width="3.85546875" style="2" bestFit="1" customWidth="1"/>
    <col min="2826" max="2826" width="4.140625" style="2" bestFit="1" customWidth="1"/>
    <col min="2827" max="2827" width="3" style="2" bestFit="1" customWidth="1"/>
    <col min="2828" max="2828" width="2.85546875" style="2" bestFit="1" customWidth="1"/>
    <col min="2829" max="2829" width="3.85546875" style="2" bestFit="1" customWidth="1"/>
    <col min="2830" max="2830" width="4.140625" style="2" customWidth="1"/>
    <col min="2831" max="2831" width="3.5703125" style="2" customWidth="1"/>
    <col min="2832" max="2832" width="3.42578125" style="2" customWidth="1"/>
    <col min="2833" max="2833" width="2.85546875" style="2" bestFit="1" customWidth="1"/>
    <col min="2834" max="2834" width="3.7109375" style="2" bestFit="1" customWidth="1"/>
    <col min="2835" max="2835" width="3.85546875" style="2" bestFit="1" customWidth="1"/>
    <col min="2836" max="2836" width="3.28515625" style="2" customWidth="1"/>
    <col min="2837" max="2838" width="3.140625" style="2" bestFit="1" customWidth="1"/>
    <col min="2839" max="2839" width="3.85546875" style="2" bestFit="1" customWidth="1"/>
    <col min="2840" max="2840" width="3.7109375" style="2" bestFit="1" customWidth="1"/>
    <col min="2841" max="2841" width="3.85546875" style="2" bestFit="1" customWidth="1"/>
    <col min="2842" max="2842" width="2.7109375" style="2" bestFit="1" customWidth="1"/>
    <col min="2843" max="2843" width="3" style="2" bestFit="1" customWidth="1"/>
    <col min="2844" max="2845" width="3.5703125" style="2" bestFit="1" customWidth="1"/>
    <col min="2846" max="2846" width="3" style="2" customWidth="1"/>
    <col min="2847" max="2847" width="3.7109375" style="2" bestFit="1" customWidth="1"/>
    <col min="2848" max="2848" width="3.28515625" style="2" customWidth="1"/>
    <col min="2849" max="2849" width="3.5703125" style="2" bestFit="1" customWidth="1"/>
    <col min="2850" max="2850" width="6" style="2" customWidth="1"/>
    <col min="2851" max="2851" width="36.28515625" style="2" bestFit="1" customWidth="1"/>
    <col min="2852" max="2852" width="19.85546875" style="2" customWidth="1"/>
    <col min="2853" max="2853" width="4.5703125" style="2" customWidth="1"/>
    <col min="2854" max="2854" width="6" style="2" customWidth="1"/>
    <col min="2855" max="2855" width="5.42578125" style="2" customWidth="1"/>
    <col min="2856" max="2856" width="4.7109375" style="2" customWidth="1"/>
    <col min="2857" max="2857" width="6" style="2" customWidth="1"/>
    <col min="2858" max="3065" width="9.140625" style="2"/>
    <col min="3066" max="3066" width="6.28515625" style="2" customWidth="1"/>
    <col min="3067" max="3067" width="14.28515625" style="2" bestFit="1" customWidth="1"/>
    <col min="3068" max="3068" width="49.140625" style="2" bestFit="1" customWidth="1"/>
    <col min="3069" max="3070" width="4.42578125" style="2" customWidth="1"/>
    <col min="3071" max="3071" width="3.7109375" style="2" customWidth="1"/>
    <col min="3072" max="3072" width="3.5703125" style="2" customWidth="1"/>
    <col min="3073" max="3073" width="3.28515625" style="2" customWidth="1"/>
    <col min="3074" max="3074" width="3.5703125" style="2" customWidth="1"/>
    <col min="3075" max="3075" width="3.42578125" style="2" customWidth="1"/>
    <col min="3076" max="3076" width="3.85546875" style="2" bestFit="1" customWidth="1"/>
    <col min="3077" max="3077" width="3.5703125" style="2" customWidth="1"/>
    <col min="3078" max="3078" width="3.28515625" style="2" bestFit="1" customWidth="1"/>
    <col min="3079" max="3079" width="2.85546875" style="2" bestFit="1" customWidth="1"/>
    <col min="3080" max="3080" width="4.28515625" style="2" bestFit="1" customWidth="1"/>
    <col min="3081" max="3081" width="3.85546875" style="2" bestFit="1" customWidth="1"/>
    <col min="3082" max="3082" width="4.140625" style="2" bestFit="1" customWidth="1"/>
    <col min="3083" max="3083" width="3" style="2" bestFit="1" customWidth="1"/>
    <col min="3084" max="3084" width="2.85546875" style="2" bestFit="1" customWidth="1"/>
    <col min="3085" max="3085" width="3.85546875" style="2" bestFit="1" customWidth="1"/>
    <col min="3086" max="3086" width="4.140625" style="2" customWidth="1"/>
    <col min="3087" max="3087" width="3.5703125" style="2" customWidth="1"/>
    <col min="3088" max="3088" width="3.42578125" style="2" customWidth="1"/>
    <col min="3089" max="3089" width="2.85546875" style="2" bestFit="1" customWidth="1"/>
    <col min="3090" max="3090" width="3.7109375" style="2" bestFit="1" customWidth="1"/>
    <col min="3091" max="3091" width="3.85546875" style="2" bestFit="1" customWidth="1"/>
    <col min="3092" max="3092" width="3.28515625" style="2" customWidth="1"/>
    <col min="3093" max="3094" width="3.140625" style="2" bestFit="1" customWidth="1"/>
    <col min="3095" max="3095" width="3.85546875" style="2" bestFit="1" customWidth="1"/>
    <col min="3096" max="3096" width="3.7109375" style="2" bestFit="1" customWidth="1"/>
    <col min="3097" max="3097" width="3.85546875" style="2" bestFit="1" customWidth="1"/>
    <col min="3098" max="3098" width="2.7109375" style="2" bestFit="1" customWidth="1"/>
    <col min="3099" max="3099" width="3" style="2" bestFit="1" customWidth="1"/>
    <col min="3100" max="3101" width="3.5703125" style="2" bestFit="1" customWidth="1"/>
    <col min="3102" max="3102" width="3" style="2" customWidth="1"/>
    <col min="3103" max="3103" width="3.7109375" style="2" bestFit="1" customWidth="1"/>
    <col min="3104" max="3104" width="3.28515625" style="2" customWidth="1"/>
    <col min="3105" max="3105" width="3.5703125" style="2" bestFit="1" customWidth="1"/>
    <col min="3106" max="3106" width="6" style="2" customWidth="1"/>
    <col min="3107" max="3107" width="36.28515625" style="2" bestFit="1" customWidth="1"/>
    <col min="3108" max="3108" width="19.85546875" style="2" customWidth="1"/>
    <col min="3109" max="3109" width="4.5703125" style="2" customWidth="1"/>
    <col min="3110" max="3110" width="6" style="2" customWidth="1"/>
    <col min="3111" max="3111" width="5.42578125" style="2" customWidth="1"/>
    <col min="3112" max="3112" width="4.7109375" style="2" customWidth="1"/>
    <col min="3113" max="3113" width="6" style="2" customWidth="1"/>
    <col min="3114" max="3321" width="9.140625" style="2"/>
    <col min="3322" max="3322" width="6.28515625" style="2" customWidth="1"/>
    <col min="3323" max="3323" width="14.28515625" style="2" bestFit="1" customWidth="1"/>
    <col min="3324" max="3324" width="49.140625" style="2" bestFit="1" customWidth="1"/>
    <col min="3325" max="3326" width="4.42578125" style="2" customWidth="1"/>
    <col min="3327" max="3327" width="3.7109375" style="2" customWidth="1"/>
    <col min="3328" max="3328" width="3.5703125" style="2" customWidth="1"/>
    <col min="3329" max="3329" width="3.28515625" style="2" customWidth="1"/>
    <col min="3330" max="3330" width="3.5703125" style="2" customWidth="1"/>
    <col min="3331" max="3331" width="3.42578125" style="2" customWidth="1"/>
    <col min="3332" max="3332" width="3.85546875" style="2" bestFit="1" customWidth="1"/>
    <col min="3333" max="3333" width="3.5703125" style="2" customWidth="1"/>
    <col min="3334" max="3334" width="3.28515625" style="2" bestFit="1" customWidth="1"/>
    <col min="3335" max="3335" width="2.85546875" style="2" bestFit="1" customWidth="1"/>
    <col min="3336" max="3336" width="4.28515625" style="2" bestFit="1" customWidth="1"/>
    <col min="3337" max="3337" width="3.85546875" style="2" bestFit="1" customWidth="1"/>
    <col min="3338" max="3338" width="4.140625" style="2" bestFit="1" customWidth="1"/>
    <col min="3339" max="3339" width="3" style="2" bestFit="1" customWidth="1"/>
    <col min="3340" max="3340" width="2.85546875" style="2" bestFit="1" customWidth="1"/>
    <col min="3341" max="3341" width="3.85546875" style="2" bestFit="1" customWidth="1"/>
    <col min="3342" max="3342" width="4.140625" style="2" customWidth="1"/>
    <col min="3343" max="3343" width="3.5703125" style="2" customWidth="1"/>
    <col min="3344" max="3344" width="3.42578125" style="2" customWidth="1"/>
    <col min="3345" max="3345" width="2.85546875" style="2" bestFit="1" customWidth="1"/>
    <col min="3346" max="3346" width="3.7109375" style="2" bestFit="1" customWidth="1"/>
    <col min="3347" max="3347" width="3.85546875" style="2" bestFit="1" customWidth="1"/>
    <col min="3348" max="3348" width="3.28515625" style="2" customWidth="1"/>
    <col min="3349" max="3350" width="3.140625" style="2" bestFit="1" customWidth="1"/>
    <col min="3351" max="3351" width="3.85546875" style="2" bestFit="1" customWidth="1"/>
    <col min="3352" max="3352" width="3.7109375" style="2" bestFit="1" customWidth="1"/>
    <col min="3353" max="3353" width="3.85546875" style="2" bestFit="1" customWidth="1"/>
    <col min="3354" max="3354" width="2.7109375" style="2" bestFit="1" customWidth="1"/>
    <col min="3355" max="3355" width="3" style="2" bestFit="1" customWidth="1"/>
    <col min="3356" max="3357" width="3.5703125" style="2" bestFit="1" customWidth="1"/>
    <col min="3358" max="3358" width="3" style="2" customWidth="1"/>
    <col min="3359" max="3359" width="3.7109375" style="2" bestFit="1" customWidth="1"/>
    <col min="3360" max="3360" width="3.28515625" style="2" customWidth="1"/>
    <col min="3361" max="3361" width="3.5703125" style="2" bestFit="1" customWidth="1"/>
    <col min="3362" max="3362" width="6" style="2" customWidth="1"/>
    <col min="3363" max="3363" width="36.28515625" style="2" bestFit="1" customWidth="1"/>
    <col min="3364" max="3364" width="19.85546875" style="2" customWidth="1"/>
    <col min="3365" max="3365" width="4.5703125" style="2" customWidth="1"/>
    <col min="3366" max="3366" width="6" style="2" customWidth="1"/>
    <col min="3367" max="3367" width="5.42578125" style="2" customWidth="1"/>
    <col min="3368" max="3368" width="4.7109375" style="2" customWidth="1"/>
    <col min="3369" max="3369" width="6" style="2" customWidth="1"/>
    <col min="3370" max="3577" width="9.140625" style="2"/>
    <col min="3578" max="3578" width="6.28515625" style="2" customWidth="1"/>
    <col min="3579" max="3579" width="14.28515625" style="2" bestFit="1" customWidth="1"/>
    <col min="3580" max="3580" width="49.140625" style="2" bestFit="1" customWidth="1"/>
    <col min="3581" max="3582" width="4.42578125" style="2" customWidth="1"/>
    <col min="3583" max="3583" width="3.7109375" style="2" customWidth="1"/>
    <col min="3584" max="3584" width="3.5703125" style="2" customWidth="1"/>
    <col min="3585" max="3585" width="3.28515625" style="2" customWidth="1"/>
    <col min="3586" max="3586" width="3.5703125" style="2" customWidth="1"/>
    <col min="3587" max="3587" width="3.42578125" style="2" customWidth="1"/>
    <col min="3588" max="3588" width="3.85546875" style="2" bestFit="1" customWidth="1"/>
    <col min="3589" max="3589" width="3.5703125" style="2" customWidth="1"/>
    <col min="3590" max="3590" width="3.28515625" style="2" bestFit="1" customWidth="1"/>
    <col min="3591" max="3591" width="2.85546875" style="2" bestFit="1" customWidth="1"/>
    <col min="3592" max="3592" width="4.28515625" style="2" bestFit="1" customWidth="1"/>
    <col min="3593" max="3593" width="3.85546875" style="2" bestFit="1" customWidth="1"/>
    <col min="3594" max="3594" width="4.140625" style="2" bestFit="1" customWidth="1"/>
    <col min="3595" max="3595" width="3" style="2" bestFit="1" customWidth="1"/>
    <col min="3596" max="3596" width="2.85546875" style="2" bestFit="1" customWidth="1"/>
    <col min="3597" max="3597" width="3.85546875" style="2" bestFit="1" customWidth="1"/>
    <col min="3598" max="3598" width="4.140625" style="2" customWidth="1"/>
    <col min="3599" max="3599" width="3.5703125" style="2" customWidth="1"/>
    <col min="3600" max="3600" width="3.42578125" style="2" customWidth="1"/>
    <col min="3601" max="3601" width="2.85546875" style="2" bestFit="1" customWidth="1"/>
    <col min="3602" max="3602" width="3.7109375" style="2" bestFit="1" customWidth="1"/>
    <col min="3603" max="3603" width="3.85546875" style="2" bestFit="1" customWidth="1"/>
    <col min="3604" max="3604" width="3.28515625" style="2" customWidth="1"/>
    <col min="3605" max="3606" width="3.140625" style="2" bestFit="1" customWidth="1"/>
    <col min="3607" max="3607" width="3.85546875" style="2" bestFit="1" customWidth="1"/>
    <col min="3608" max="3608" width="3.7109375" style="2" bestFit="1" customWidth="1"/>
    <col min="3609" max="3609" width="3.85546875" style="2" bestFit="1" customWidth="1"/>
    <col min="3610" max="3610" width="2.7109375" style="2" bestFit="1" customWidth="1"/>
    <col min="3611" max="3611" width="3" style="2" bestFit="1" customWidth="1"/>
    <col min="3612" max="3613" width="3.5703125" style="2" bestFit="1" customWidth="1"/>
    <col min="3614" max="3614" width="3" style="2" customWidth="1"/>
    <col min="3615" max="3615" width="3.7109375" style="2" bestFit="1" customWidth="1"/>
    <col min="3616" max="3616" width="3.28515625" style="2" customWidth="1"/>
    <col min="3617" max="3617" width="3.5703125" style="2" bestFit="1" customWidth="1"/>
    <col min="3618" max="3618" width="6" style="2" customWidth="1"/>
    <col min="3619" max="3619" width="36.28515625" style="2" bestFit="1" customWidth="1"/>
    <col min="3620" max="3620" width="19.85546875" style="2" customWidth="1"/>
    <col min="3621" max="3621" width="4.5703125" style="2" customWidth="1"/>
    <col min="3622" max="3622" width="6" style="2" customWidth="1"/>
    <col min="3623" max="3623" width="5.42578125" style="2" customWidth="1"/>
    <col min="3624" max="3624" width="4.7109375" style="2" customWidth="1"/>
    <col min="3625" max="3625" width="6" style="2" customWidth="1"/>
    <col min="3626" max="3833" width="9.140625" style="2"/>
    <col min="3834" max="3834" width="6.28515625" style="2" customWidth="1"/>
    <col min="3835" max="3835" width="14.28515625" style="2" bestFit="1" customWidth="1"/>
    <col min="3836" max="3836" width="49.140625" style="2" bestFit="1" customWidth="1"/>
    <col min="3837" max="3838" width="4.42578125" style="2" customWidth="1"/>
    <col min="3839" max="3839" width="3.7109375" style="2" customWidth="1"/>
    <col min="3840" max="3840" width="3.5703125" style="2" customWidth="1"/>
    <col min="3841" max="3841" width="3.28515625" style="2" customWidth="1"/>
    <col min="3842" max="3842" width="3.5703125" style="2" customWidth="1"/>
    <col min="3843" max="3843" width="3.42578125" style="2" customWidth="1"/>
    <col min="3844" max="3844" width="3.85546875" style="2" bestFit="1" customWidth="1"/>
    <col min="3845" max="3845" width="3.5703125" style="2" customWidth="1"/>
    <col min="3846" max="3846" width="3.28515625" style="2" bestFit="1" customWidth="1"/>
    <col min="3847" max="3847" width="2.85546875" style="2" bestFit="1" customWidth="1"/>
    <col min="3848" max="3848" width="4.28515625" style="2" bestFit="1" customWidth="1"/>
    <col min="3849" max="3849" width="3.85546875" style="2" bestFit="1" customWidth="1"/>
    <col min="3850" max="3850" width="4.140625" style="2" bestFit="1" customWidth="1"/>
    <col min="3851" max="3851" width="3" style="2" bestFit="1" customWidth="1"/>
    <col min="3852" max="3852" width="2.85546875" style="2" bestFit="1" customWidth="1"/>
    <col min="3853" max="3853" width="3.85546875" style="2" bestFit="1" customWidth="1"/>
    <col min="3854" max="3854" width="4.140625" style="2" customWidth="1"/>
    <col min="3855" max="3855" width="3.5703125" style="2" customWidth="1"/>
    <col min="3856" max="3856" width="3.42578125" style="2" customWidth="1"/>
    <col min="3857" max="3857" width="2.85546875" style="2" bestFit="1" customWidth="1"/>
    <col min="3858" max="3858" width="3.7109375" style="2" bestFit="1" customWidth="1"/>
    <col min="3859" max="3859" width="3.85546875" style="2" bestFit="1" customWidth="1"/>
    <col min="3860" max="3860" width="3.28515625" style="2" customWidth="1"/>
    <col min="3861" max="3862" width="3.140625" style="2" bestFit="1" customWidth="1"/>
    <col min="3863" max="3863" width="3.85546875" style="2" bestFit="1" customWidth="1"/>
    <col min="3864" max="3864" width="3.7109375" style="2" bestFit="1" customWidth="1"/>
    <col min="3865" max="3865" width="3.85546875" style="2" bestFit="1" customWidth="1"/>
    <col min="3866" max="3866" width="2.7109375" style="2" bestFit="1" customWidth="1"/>
    <col min="3867" max="3867" width="3" style="2" bestFit="1" customWidth="1"/>
    <col min="3868" max="3869" width="3.5703125" style="2" bestFit="1" customWidth="1"/>
    <col min="3870" max="3870" width="3" style="2" customWidth="1"/>
    <col min="3871" max="3871" width="3.7109375" style="2" bestFit="1" customWidth="1"/>
    <col min="3872" max="3872" width="3.28515625" style="2" customWidth="1"/>
    <col min="3873" max="3873" width="3.5703125" style="2" bestFit="1" customWidth="1"/>
    <col min="3874" max="3874" width="6" style="2" customWidth="1"/>
    <col min="3875" max="3875" width="36.28515625" style="2" bestFit="1" customWidth="1"/>
    <col min="3876" max="3876" width="19.85546875" style="2" customWidth="1"/>
    <col min="3877" max="3877" width="4.5703125" style="2" customWidth="1"/>
    <col min="3878" max="3878" width="6" style="2" customWidth="1"/>
    <col min="3879" max="3879" width="5.42578125" style="2" customWidth="1"/>
    <col min="3880" max="3880" width="4.7109375" style="2" customWidth="1"/>
    <col min="3881" max="3881" width="6" style="2" customWidth="1"/>
    <col min="3882" max="4089" width="9.140625" style="2"/>
    <col min="4090" max="4090" width="6.28515625" style="2" customWidth="1"/>
    <col min="4091" max="4091" width="14.28515625" style="2" bestFit="1" customWidth="1"/>
    <col min="4092" max="4092" width="49.140625" style="2" bestFit="1" customWidth="1"/>
    <col min="4093" max="4094" width="4.42578125" style="2" customWidth="1"/>
    <col min="4095" max="4095" width="3.7109375" style="2" customWidth="1"/>
    <col min="4096" max="4096" width="3.5703125" style="2" customWidth="1"/>
    <col min="4097" max="4097" width="3.28515625" style="2" customWidth="1"/>
    <col min="4098" max="4098" width="3.5703125" style="2" customWidth="1"/>
    <col min="4099" max="4099" width="3.42578125" style="2" customWidth="1"/>
    <col min="4100" max="4100" width="3.85546875" style="2" bestFit="1" customWidth="1"/>
    <col min="4101" max="4101" width="3.5703125" style="2" customWidth="1"/>
    <col min="4102" max="4102" width="3.28515625" style="2" bestFit="1" customWidth="1"/>
    <col min="4103" max="4103" width="2.85546875" style="2" bestFit="1" customWidth="1"/>
    <col min="4104" max="4104" width="4.28515625" style="2" bestFit="1" customWidth="1"/>
    <col min="4105" max="4105" width="3.85546875" style="2" bestFit="1" customWidth="1"/>
    <col min="4106" max="4106" width="4.140625" style="2" bestFit="1" customWidth="1"/>
    <col min="4107" max="4107" width="3" style="2" bestFit="1" customWidth="1"/>
    <col min="4108" max="4108" width="2.85546875" style="2" bestFit="1" customWidth="1"/>
    <col min="4109" max="4109" width="3.85546875" style="2" bestFit="1" customWidth="1"/>
    <col min="4110" max="4110" width="4.140625" style="2" customWidth="1"/>
    <col min="4111" max="4111" width="3.5703125" style="2" customWidth="1"/>
    <col min="4112" max="4112" width="3.42578125" style="2" customWidth="1"/>
    <col min="4113" max="4113" width="2.85546875" style="2" bestFit="1" customWidth="1"/>
    <col min="4114" max="4114" width="3.7109375" style="2" bestFit="1" customWidth="1"/>
    <col min="4115" max="4115" width="3.85546875" style="2" bestFit="1" customWidth="1"/>
    <col min="4116" max="4116" width="3.28515625" style="2" customWidth="1"/>
    <col min="4117" max="4118" width="3.140625" style="2" bestFit="1" customWidth="1"/>
    <col min="4119" max="4119" width="3.85546875" style="2" bestFit="1" customWidth="1"/>
    <col min="4120" max="4120" width="3.7109375" style="2" bestFit="1" customWidth="1"/>
    <col min="4121" max="4121" width="3.85546875" style="2" bestFit="1" customWidth="1"/>
    <col min="4122" max="4122" width="2.7109375" style="2" bestFit="1" customWidth="1"/>
    <col min="4123" max="4123" width="3" style="2" bestFit="1" customWidth="1"/>
    <col min="4124" max="4125" width="3.5703125" style="2" bestFit="1" customWidth="1"/>
    <col min="4126" max="4126" width="3" style="2" customWidth="1"/>
    <col min="4127" max="4127" width="3.7109375" style="2" bestFit="1" customWidth="1"/>
    <col min="4128" max="4128" width="3.28515625" style="2" customWidth="1"/>
    <col min="4129" max="4129" width="3.5703125" style="2" bestFit="1" customWidth="1"/>
    <col min="4130" max="4130" width="6" style="2" customWidth="1"/>
    <col min="4131" max="4131" width="36.28515625" style="2" bestFit="1" customWidth="1"/>
    <col min="4132" max="4132" width="19.85546875" style="2" customWidth="1"/>
    <col min="4133" max="4133" width="4.5703125" style="2" customWidth="1"/>
    <col min="4134" max="4134" width="6" style="2" customWidth="1"/>
    <col min="4135" max="4135" width="5.42578125" style="2" customWidth="1"/>
    <col min="4136" max="4136" width="4.7109375" style="2" customWidth="1"/>
    <col min="4137" max="4137" width="6" style="2" customWidth="1"/>
    <col min="4138" max="4345" width="9.140625" style="2"/>
    <col min="4346" max="4346" width="6.28515625" style="2" customWidth="1"/>
    <col min="4347" max="4347" width="14.28515625" style="2" bestFit="1" customWidth="1"/>
    <col min="4348" max="4348" width="49.140625" style="2" bestFit="1" customWidth="1"/>
    <col min="4349" max="4350" width="4.42578125" style="2" customWidth="1"/>
    <col min="4351" max="4351" width="3.7109375" style="2" customWidth="1"/>
    <col min="4352" max="4352" width="3.5703125" style="2" customWidth="1"/>
    <col min="4353" max="4353" width="3.28515625" style="2" customWidth="1"/>
    <col min="4354" max="4354" width="3.5703125" style="2" customWidth="1"/>
    <col min="4355" max="4355" width="3.42578125" style="2" customWidth="1"/>
    <col min="4356" max="4356" width="3.85546875" style="2" bestFit="1" customWidth="1"/>
    <col min="4357" max="4357" width="3.5703125" style="2" customWidth="1"/>
    <col min="4358" max="4358" width="3.28515625" style="2" bestFit="1" customWidth="1"/>
    <col min="4359" max="4359" width="2.85546875" style="2" bestFit="1" customWidth="1"/>
    <col min="4360" max="4360" width="4.28515625" style="2" bestFit="1" customWidth="1"/>
    <col min="4361" max="4361" width="3.85546875" style="2" bestFit="1" customWidth="1"/>
    <col min="4362" max="4362" width="4.140625" style="2" bestFit="1" customWidth="1"/>
    <col min="4363" max="4363" width="3" style="2" bestFit="1" customWidth="1"/>
    <col min="4364" max="4364" width="2.85546875" style="2" bestFit="1" customWidth="1"/>
    <col min="4365" max="4365" width="3.85546875" style="2" bestFit="1" customWidth="1"/>
    <col min="4366" max="4366" width="4.140625" style="2" customWidth="1"/>
    <col min="4367" max="4367" width="3.5703125" style="2" customWidth="1"/>
    <col min="4368" max="4368" width="3.42578125" style="2" customWidth="1"/>
    <col min="4369" max="4369" width="2.85546875" style="2" bestFit="1" customWidth="1"/>
    <col min="4370" max="4370" width="3.7109375" style="2" bestFit="1" customWidth="1"/>
    <col min="4371" max="4371" width="3.85546875" style="2" bestFit="1" customWidth="1"/>
    <col min="4372" max="4372" width="3.28515625" style="2" customWidth="1"/>
    <col min="4373" max="4374" width="3.140625" style="2" bestFit="1" customWidth="1"/>
    <col min="4375" max="4375" width="3.85546875" style="2" bestFit="1" customWidth="1"/>
    <col min="4376" max="4376" width="3.7109375" style="2" bestFit="1" customWidth="1"/>
    <col min="4377" max="4377" width="3.85546875" style="2" bestFit="1" customWidth="1"/>
    <col min="4378" max="4378" width="2.7109375" style="2" bestFit="1" customWidth="1"/>
    <col min="4379" max="4379" width="3" style="2" bestFit="1" customWidth="1"/>
    <col min="4380" max="4381" width="3.5703125" style="2" bestFit="1" customWidth="1"/>
    <col min="4382" max="4382" width="3" style="2" customWidth="1"/>
    <col min="4383" max="4383" width="3.7109375" style="2" bestFit="1" customWidth="1"/>
    <col min="4384" max="4384" width="3.28515625" style="2" customWidth="1"/>
    <col min="4385" max="4385" width="3.5703125" style="2" bestFit="1" customWidth="1"/>
    <col min="4386" max="4386" width="6" style="2" customWidth="1"/>
    <col min="4387" max="4387" width="36.28515625" style="2" bestFit="1" customWidth="1"/>
    <col min="4388" max="4388" width="19.85546875" style="2" customWidth="1"/>
    <col min="4389" max="4389" width="4.5703125" style="2" customWidth="1"/>
    <col min="4390" max="4390" width="6" style="2" customWidth="1"/>
    <col min="4391" max="4391" width="5.42578125" style="2" customWidth="1"/>
    <col min="4392" max="4392" width="4.7109375" style="2" customWidth="1"/>
    <col min="4393" max="4393" width="6" style="2" customWidth="1"/>
    <col min="4394" max="4601" width="9.140625" style="2"/>
    <col min="4602" max="4602" width="6.28515625" style="2" customWidth="1"/>
    <col min="4603" max="4603" width="14.28515625" style="2" bestFit="1" customWidth="1"/>
    <col min="4604" max="4604" width="49.140625" style="2" bestFit="1" customWidth="1"/>
    <col min="4605" max="4606" width="4.42578125" style="2" customWidth="1"/>
    <col min="4607" max="4607" width="3.7109375" style="2" customWidth="1"/>
    <col min="4608" max="4608" width="3.5703125" style="2" customWidth="1"/>
    <col min="4609" max="4609" width="3.28515625" style="2" customWidth="1"/>
    <col min="4610" max="4610" width="3.5703125" style="2" customWidth="1"/>
    <col min="4611" max="4611" width="3.42578125" style="2" customWidth="1"/>
    <col min="4612" max="4612" width="3.85546875" style="2" bestFit="1" customWidth="1"/>
    <col min="4613" max="4613" width="3.5703125" style="2" customWidth="1"/>
    <col min="4614" max="4614" width="3.28515625" style="2" bestFit="1" customWidth="1"/>
    <col min="4615" max="4615" width="2.85546875" style="2" bestFit="1" customWidth="1"/>
    <col min="4616" max="4616" width="4.28515625" style="2" bestFit="1" customWidth="1"/>
    <col min="4617" max="4617" width="3.85546875" style="2" bestFit="1" customWidth="1"/>
    <col min="4618" max="4618" width="4.140625" style="2" bestFit="1" customWidth="1"/>
    <col min="4619" max="4619" width="3" style="2" bestFit="1" customWidth="1"/>
    <col min="4620" max="4620" width="2.85546875" style="2" bestFit="1" customWidth="1"/>
    <col min="4621" max="4621" width="3.85546875" style="2" bestFit="1" customWidth="1"/>
    <col min="4622" max="4622" width="4.140625" style="2" customWidth="1"/>
    <col min="4623" max="4623" width="3.5703125" style="2" customWidth="1"/>
    <col min="4624" max="4624" width="3.42578125" style="2" customWidth="1"/>
    <col min="4625" max="4625" width="2.85546875" style="2" bestFit="1" customWidth="1"/>
    <col min="4626" max="4626" width="3.7109375" style="2" bestFit="1" customWidth="1"/>
    <col min="4627" max="4627" width="3.85546875" style="2" bestFit="1" customWidth="1"/>
    <col min="4628" max="4628" width="3.28515625" style="2" customWidth="1"/>
    <col min="4629" max="4630" width="3.140625" style="2" bestFit="1" customWidth="1"/>
    <col min="4631" max="4631" width="3.85546875" style="2" bestFit="1" customWidth="1"/>
    <col min="4632" max="4632" width="3.7109375" style="2" bestFit="1" customWidth="1"/>
    <col min="4633" max="4633" width="3.85546875" style="2" bestFit="1" customWidth="1"/>
    <col min="4634" max="4634" width="2.7109375" style="2" bestFit="1" customWidth="1"/>
    <col min="4635" max="4635" width="3" style="2" bestFit="1" customWidth="1"/>
    <col min="4636" max="4637" width="3.5703125" style="2" bestFit="1" customWidth="1"/>
    <col min="4638" max="4638" width="3" style="2" customWidth="1"/>
    <col min="4639" max="4639" width="3.7109375" style="2" bestFit="1" customWidth="1"/>
    <col min="4640" max="4640" width="3.28515625" style="2" customWidth="1"/>
    <col min="4641" max="4641" width="3.5703125" style="2" bestFit="1" customWidth="1"/>
    <col min="4642" max="4642" width="6" style="2" customWidth="1"/>
    <col min="4643" max="4643" width="36.28515625" style="2" bestFit="1" customWidth="1"/>
    <col min="4644" max="4644" width="19.85546875" style="2" customWidth="1"/>
    <col min="4645" max="4645" width="4.5703125" style="2" customWidth="1"/>
    <col min="4646" max="4646" width="6" style="2" customWidth="1"/>
    <col min="4647" max="4647" width="5.42578125" style="2" customWidth="1"/>
    <col min="4648" max="4648" width="4.7109375" style="2" customWidth="1"/>
    <col min="4649" max="4649" width="6" style="2" customWidth="1"/>
    <col min="4650" max="4857" width="9.140625" style="2"/>
    <col min="4858" max="4858" width="6.28515625" style="2" customWidth="1"/>
    <col min="4859" max="4859" width="14.28515625" style="2" bestFit="1" customWidth="1"/>
    <col min="4860" max="4860" width="49.140625" style="2" bestFit="1" customWidth="1"/>
    <col min="4861" max="4862" width="4.42578125" style="2" customWidth="1"/>
    <col min="4863" max="4863" width="3.7109375" style="2" customWidth="1"/>
    <col min="4864" max="4864" width="3.5703125" style="2" customWidth="1"/>
    <col min="4865" max="4865" width="3.28515625" style="2" customWidth="1"/>
    <col min="4866" max="4866" width="3.5703125" style="2" customWidth="1"/>
    <col min="4867" max="4867" width="3.42578125" style="2" customWidth="1"/>
    <col min="4868" max="4868" width="3.85546875" style="2" bestFit="1" customWidth="1"/>
    <col min="4869" max="4869" width="3.5703125" style="2" customWidth="1"/>
    <col min="4870" max="4870" width="3.28515625" style="2" bestFit="1" customWidth="1"/>
    <col min="4871" max="4871" width="2.85546875" style="2" bestFit="1" customWidth="1"/>
    <col min="4872" max="4872" width="4.28515625" style="2" bestFit="1" customWidth="1"/>
    <col min="4873" max="4873" width="3.85546875" style="2" bestFit="1" customWidth="1"/>
    <col min="4874" max="4874" width="4.140625" style="2" bestFit="1" customWidth="1"/>
    <col min="4875" max="4875" width="3" style="2" bestFit="1" customWidth="1"/>
    <col min="4876" max="4876" width="2.85546875" style="2" bestFit="1" customWidth="1"/>
    <col min="4877" max="4877" width="3.85546875" style="2" bestFit="1" customWidth="1"/>
    <col min="4878" max="4878" width="4.140625" style="2" customWidth="1"/>
    <col min="4879" max="4879" width="3.5703125" style="2" customWidth="1"/>
    <col min="4880" max="4880" width="3.42578125" style="2" customWidth="1"/>
    <col min="4881" max="4881" width="2.85546875" style="2" bestFit="1" customWidth="1"/>
    <col min="4882" max="4882" width="3.7109375" style="2" bestFit="1" customWidth="1"/>
    <col min="4883" max="4883" width="3.85546875" style="2" bestFit="1" customWidth="1"/>
    <col min="4884" max="4884" width="3.28515625" style="2" customWidth="1"/>
    <col min="4885" max="4886" width="3.140625" style="2" bestFit="1" customWidth="1"/>
    <col min="4887" max="4887" width="3.85546875" style="2" bestFit="1" customWidth="1"/>
    <col min="4888" max="4888" width="3.7109375" style="2" bestFit="1" customWidth="1"/>
    <col min="4889" max="4889" width="3.85546875" style="2" bestFit="1" customWidth="1"/>
    <col min="4890" max="4890" width="2.7109375" style="2" bestFit="1" customWidth="1"/>
    <col min="4891" max="4891" width="3" style="2" bestFit="1" customWidth="1"/>
    <col min="4892" max="4893" width="3.5703125" style="2" bestFit="1" customWidth="1"/>
    <col min="4894" max="4894" width="3" style="2" customWidth="1"/>
    <col min="4895" max="4895" width="3.7109375" style="2" bestFit="1" customWidth="1"/>
    <col min="4896" max="4896" width="3.28515625" style="2" customWidth="1"/>
    <col min="4897" max="4897" width="3.5703125" style="2" bestFit="1" customWidth="1"/>
    <col min="4898" max="4898" width="6" style="2" customWidth="1"/>
    <col min="4899" max="4899" width="36.28515625" style="2" bestFit="1" customWidth="1"/>
    <col min="4900" max="4900" width="19.85546875" style="2" customWidth="1"/>
    <col min="4901" max="4901" width="4.5703125" style="2" customWidth="1"/>
    <col min="4902" max="4902" width="6" style="2" customWidth="1"/>
    <col min="4903" max="4903" width="5.42578125" style="2" customWidth="1"/>
    <col min="4904" max="4904" width="4.7109375" style="2" customWidth="1"/>
    <col min="4905" max="4905" width="6" style="2" customWidth="1"/>
    <col min="4906" max="5113" width="9.140625" style="2"/>
    <col min="5114" max="5114" width="6.28515625" style="2" customWidth="1"/>
    <col min="5115" max="5115" width="14.28515625" style="2" bestFit="1" customWidth="1"/>
    <col min="5116" max="5116" width="49.140625" style="2" bestFit="1" customWidth="1"/>
    <col min="5117" max="5118" width="4.42578125" style="2" customWidth="1"/>
    <col min="5119" max="5119" width="3.7109375" style="2" customWidth="1"/>
    <col min="5120" max="5120" width="3.5703125" style="2" customWidth="1"/>
    <col min="5121" max="5121" width="3.28515625" style="2" customWidth="1"/>
    <col min="5122" max="5122" width="3.5703125" style="2" customWidth="1"/>
    <col min="5123" max="5123" width="3.42578125" style="2" customWidth="1"/>
    <col min="5124" max="5124" width="3.85546875" style="2" bestFit="1" customWidth="1"/>
    <col min="5125" max="5125" width="3.5703125" style="2" customWidth="1"/>
    <col min="5126" max="5126" width="3.28515625" style="2" bestFit="1" customWidth="1"/>
    <col min="5127" max="5127" width="2.85546875" style="2" bestFit="1" customWidth="1"/>
    <col min="5128" max="5128" width="4.28515625" style="2" bestFit="1" customWidth="1"/>
    <col min="5129" max="5129" width="3.85546875" style="2" bestFit="1" customWidth="1"/>
    <col min="5130" max="5130" width="4.140625" style="2" bestFit="1" customWidth="1"/>
    <col min="5131" max="5131" width="3" style="2" bestFit="1" customWidth="1"/>
    <col min="5132" max="5132" width="2.85546875" style="2" bestFit="1" customWidth="1"/>
    <col min="5133" max="5133" width="3.85546875" style="2" bestFit="1" customWidth="1"/>
    <col min="5134" max="5134" width="4.140625" style="2" customWidth="1"/>
    <col min="5135" max="5135" width="3.5703125" style="2" customWidth="1"/>
    <col min="5136" max="5136" width="3.42578125" style="2" customWidth="1"/>
    <col min="5137" max="5137" width="2.85546875" style="2" bestFit="1" customWidth="1"/>
    <col min="5138" max="5138" width="3.7109375" style="2" bestFit="1" customWidth="1"/>
    <col min="5139" max="5139" width="3.85546875" style="2" bestFit="1" customWidth="1"/>
    <col min="5140" max="5140" width="3.28515625" style="2" customWidth="1"/>
    <col min="5141" max="5142" width="3.140625" style="2" bestFit="1" customWidth="1"/>
    <col min="5143" max="5143" width="3.85546875" style="2" bestFit="1" customWidth="1"/>
    <col min="5144" max="5144" width="3.7109375" style="2" bestFit="1" customWidth="1"/>
    <col min="5145" max="5145" width="3.85546875" style="2" bestFit="1" customWidth="1"/>
    <col min="5146" max="5146" width="2.7109375" style="2" bestFit="1" customWidth="1"/>
    <col min="5147" max="5147" width="3" style="2" bestFit="1" customWidth="1"/>
    <col min="5148" max="5149" width="3.5703125" style="2" bestFit="1" customWidth="1"/>
    <col min="5150" max="5150" width="3" style="2" customWidth="1"/>
    <col min="5151" max="5151" width="3.7109375" style="2" bestFit="1" customWidth="1"/>
    <col min="5152" max="5152" width="3.28515625" style="2" customWidth="1"/>
    <col min="5153" max="5153" width="3.5703125" style="2" bestFit="1" customWidth="1"/>
    <col min="5154" max="5154" width="6" style="2" customWidth="1"/>
    <col min="5155" max="5155" width="36.28515625" style="2" bestFit="1" customWidth="1"/>
    <col min="5156" max="5156" width="19.85546875" style="2" customWidth="1"/>
    <col min="5157" max="5157" width="4.5703125" style="2" customWidth="1"/>
    <col min="5158" max="5158" width="6" style="2" customWidth="1"/>
    <col min="5159" max="5159" width="5.42578125" style="2" customWidth="1"/>
    <col min="5160" max="5160" width="4.7109375" style="2" customWidth="1"/>
    <col min="5161" max="5161" width="6" style="2" customWidth="1"/>
    <col min="5162" max="5369" width="9.140625" style="2"/>
    <col min="5370" max="5370" width="6.28515625" style="2" customWidth="1"/>
    <col min="5371" max="5371" width="14.28515625" style="2" bestFit="1" customWidth="1"/>
    <col min="5372" max="5372" width="49.140625" style="2" bestFit="1" customWidth="1"/>
    <col min="5373" max="5374" width="4.42578125" style="2" customWidth="1"/>
    <col min="5375" max="5375" width="3.7109375" style="2" customWidth="1"/>
    <col min="5376" max="5376" width="3.5703125" style="2" customWidth="1"/>
    <col min="5377" max="5377" width="3.28515625" style="2" customWidth="1"/>
    <col min="5378" max="5378" width="3.5703125" style="2" customWidth="1"/>
    <col min="5379" max="5379" width="3.42578125" style="2" customWidth="1"/>
    <col min="5380" max="5380" width="3.85546875" style="2" bestFit="1" customWidth="1"/>
    <col min="5381" max="5381" width="3.5703125" style="2" customWidth="1"/>
    <col min="5382" max="5382" width="3.28515625" style="2" bestFit="1" customWidth="1"/>
    <col min="5383" max="5383" width="2.85546875" style="2" bestFit="1" customWidth="1"/>
    <col min="5384" max="5384" width="4.28515625" style="2" bestFit="1" customWidth="1"/>
    <col min="5385" max="5385" width="3.85546875" style="2" bestFit="1" customWidth="1"/>
    <col min="5386" max="5386" width="4.140625" style="2" bestFit="1" customWidth="1"/>
    <col min="5387" max="5387" width="3" style="2" bestFit="1" customWidth="1"/>
    <col min="5388" max="5388" width="2.85546875" style="2" bestFit="1" customWidth="1"/>
    <col min="5389" max="5389" width="3.85546875" style="2" bestFit="1" customWidth="1"/>
    <col min="5390" max="5390" width="4.140625" style="2" customWidth="1"/>
    <col min="5391" max="5391" width="3.5703125" style="2" customWidth="1"/>
    <col min="5392" max="5392" width="3.42578125" style="2" customWidth="1"/>
    <col min="5393" max="5393" width="2.85546875" style="2" bestFit="1" customWidth="1"/>
    <col min="5394" max="5394" width="3.7109375" style="2" bestFit="1" customWidth="1"/>
    <col min="5395" max="5395" width="3.85546875" style="2" bestFit="1" customWidth="1"/>
    <col min="5396" max="5396" width="3.28515625" style="2" customWidth="1"/>
    <col min="5397" max="5398" width="3.140625" style="2" bestFit="1" customWidth="1"/>
    <col min="5399" max="5399" width="3.85546875" style="2" bestFit="1" customWidth="1"/>
    <col min="5400" max="5400" width="3.7109375" style="2" bestFit="1" customWidth="1"/>
    <col min="5401" max="5401" width="3.85546875" style="2" bestFit="1" customWidth="1"/>
    <col min="5402" max="5402" width="2.7109375" style="2" bestFit="1" customWidth="1"/>
    <col min="5403" max="5403" width="3" style="2" bestFit="1" customWidth="1"/>
    <col min="5404" max="5405" width="3.5703125" style="2" bestFit="1" customWidth="1"/>
    <col min="5406" max="5406" width="3" style="2" customWidth="1"/>
    <col min="5407" max="5407" width="3.7109375" style="2" bestFit="1" customWidth="1"/>
    <col min="5408" max="5408" width="3.28515625" style="2" customWidth="1"/>
    <col min="5409" max="5409" width="3.5703125" style="2" bestFit="1" customWidth="1"/>
    <col min="5410" max="5410" width="6" style="2" customWidth="1"/>
    <col min="5411" max="5411" width="36.28515625" style="2" bestFit="1" customWidth="1"/>
    <col min="5412" max="5412" width="19.85546875" style="2" customWidth="1"/>
    <col min="5413" max="5413" width="4.5703125" style="2" customWidth="1"/>
    <col min="5414" max="5414" width="6" style="2" customWidth="1"/>
    <col min="5415" max="5415" width="5.42578125" style="2" customWidth="1"/>
    <col min="5416" max="5416" width="4.7109375" style="2" customWidth="1"/>
    <col min="5417" max="5417" width="6" style="2" customWidth="1"/>
    <col min="5418" max="5625" width="9.140625" style="2"/>
    <col min="5626" max="5626" width="6.28515625" style="2" customWidth="1"/>
    <col min="5627" max="5627" width="14.28515625" style="2" bestFit="1" customWidth="1"/>
    <col min="5628" max="5628" width="49.140625" style="2" bestFit="1" customWidth="1"/>
    <col min="5629" max="5630" width="4.42578125" style="2" customWidth="1"/>
    <col min="5631" max="5631" width="3.7109375" style="2" customWidth="1"/>
    <col min="5632" max="5632" width="3.5703125" style="2" customWidth="1"/>
    <col min="5633" max="5633" width="3.28515625" style="2" customWidth="1"/>
    <col min="5634" max="5634" width="3.5703125" style="2" customWidth="1"/>
    <col min="5635" max="5635" width="3.42578125" style="2" customWidth="1"/>
    <col min="5636" max="5636" width="3.85546875" style="2" bestFit="1" customWidth="1"/>
    <col min="5637" max="5637" width="3.5703125" style="2" customWidth="1"/>
    <col min="5638" max="5638" width="3.28515625" style="2" bestFit="1" customWidth="1"/>
    <col min="5639" max="5639" width="2.85546875" style="2" bestFit="1" customWidth="1"/>
    <col min="5640" max="5640" width="4.28515625" style="2" bestFit="1" customWidth="1"/>
    <col min="5641" max="5641" width="3.85546875" style="2" bestFit="1" customWidth="1"/>
    <col min="5642" max="5642" width="4.140625" style="2" bestFit="1" customWidth="1"/>
    <col min="5643" max="5643" width="3" style="2" bestFit="1" customWidth="1"/>
    <col min="5644" max="5644" width="2.85546875" style="2" bestFit="1" customWidth="1"/>
    <col min="5645" max="5645" width="3.85546875" style="2" bestFit="1" customWidth="1"/>
    <col min="5646" max="5646" width="4.140625" style="2" customWidth="1"/>
    <col min="5647" max="5647" width="3.5703125" style="2" customWidth="1"/>
    <col min="5648" max="5648" width="3.42578125" style="2" customWidth="1"/>
    <col min="5649" max="5649" width="2.85546875" style="2" bestFit="1" customWidth="1"/>
    <col min="5650" max="5650" width="3.7109375" style="2" bestFit="1" customWidth="1"/>
    <col min="5651" max="5651" width="3.85546875" style="2" bestFit="1" customWidth="1"/>
    <col min="5652" max="5652" width="3.28515625" style="2" customWidth="1"/>
    <col min="5653" max="5654" width="3.140625" style="2" bestFit="1" customWidth="1"/>
    <col min="5655" max="5655" width="3.85546875" style="2" bestFit="1" customWidth="1"/>
    <col min="5656" max="5656" width="3.7109375" style="2" bestFit="1" customWidth="1"/>
    <col min="5657" max="5657" width="3.85546875" style="2" bestFit="1" customWidth="1"/>
    <col min="5658" max="5658" width="2.7109375" style="2" bestFit="1" customWidth="1"/>
    <col min="5659" max="5659" width="3" style="2" bestFit="1" customWidth="1"/>
    <col min="5660" max="5661" width="3.5703125" style="2" bestFit="1" customWidth="1"/>
    <col min="5662" max="5662" width="3" style="2" customWidth="1"/>
    <col min="5663" max="5663" width="3.7109375" style="2" bestFit="1" customWidth="1"/>
    <col min="5664" max="5664" width="3.28515625" style="2" customWidth="1"/>
    <col min="5665" max="5665" width="3.5703125" style="2" bestFit="1" customWidth="1"/>
    <col min="5666" max="5666" width="6" style="2" customWidth="1"/>
    <col min="5667" max="5667" width="36.28515625" style="2" bestFit="1" customWidth="1"/>
    <col min="5668" max="5668" width="19.85546875" style="2" customWidth="1"/>
    <col min="5669" max="5669" width="4.5703125" style="2" customWidth="1"/>
    <col min="5670" max="5670" width="6" style="2" customWidth="1"/>
    <col min="5671" max="5671" width="5.42578125" style="2" customWidth="1"/>
    <col min="5672" max="5672" width="4.7109375" style="2" customWidth="1"/>
    <col min="5673" max="5673" width="6" style="2" customWidth="1"/>
    <col min="5674" max="5881" width="9.140625" style="2"/>
    <col min="5882" max="5882" width="6.28515625" style="2" customWidth="1"/>
    <col min="5883" max="5883" width="14.28515625" style="2" bestFit="1" customWidth="1"/>
    <col min="5884" max="5884" width="49.140625" style="2" bestFit="1" customWidth="1"/>
    <col min="5885" max="5886" width="4.42578125" style="2" customWidth="1"/>
    <col min="5887" max="5887" width="3.7109375" style="2" customWidth="1"/>
    <col min="5888" max="5888" width="3.5703125" style="2" customWidth="1"/>
    <col min="5889" max="5889" width="3.28515625" style="2" customWidth="1"/>
    <col min="5890" max="5890" width="3.5703125" style="2" customWidth="1"/>
    <col min="5891" max="5891" width="3.42578125" style="2" customWidth="1"/>
    <col min="5892" max="5892" width="3.85546875" style="2" bestFit="1" customWidth="1"/>
    <col min="5893" max="5893" width="3.5703125" style="2" customWidth="1"/>
    <col min="5894" max="5894" width="3.28515625" style="2" bestFit="1" customWidth="1"/>
    <col min="5895" max="5895" width="2.85546875" style="2" bestFit="1" customWidth="1"/>
    <col min="5896" max="5896" width="4.28515625" style="2" bestFit="1" customWidth="1"/>
    <col min="5897" max="5897" width="3.85546875" style="2" bestFit="1" customWidth="1"/>
    <col min="5898" max="5898" width="4.140625" style="2" bestFit="1" customWidth="1"/>
    <col min="5899" max="5899" width="3" style="2" bestFit="1" customWidth="1"/>
    <col min="5900" max="5900" width="2.85546875" style="2" bestFit="1" customWidth="1"/>
    <col min="5901" max="5901" width="3.85546875" style="2" bestFit="1" customWidth="1"/>
    <col min="5902" max="5902" width="4.140625" style="2" customWidth="1"/>
    <col min="5903" max="5903" width="3.5703125" style="2" customWidth="1"/>
    <col min="5904" max="5904" width="3.42578125" style="2" customWidth="1"/>
    <col min="5905" max="5905" width="2.85546875" style="2" bestFit="1" customWidth="1"/>
    <col min="5906" max="5906" width="3.7109375" style="2" bestFit="1" customWidth="1"/>
    <col min="5907" max="5907" width="3.85546875" style="2" bestFit="1" customWidth="1"/>
    <col min="5908" max="5908" width="3.28515625" style="2" customWidth="1"/>
    <col min="5909" max="5910" width="3.140625" style="2" bestFit="1" customWidth="1"/>
    <col min="5911" max="5911" width="3.85546875" style="2" bestFit="1" customWidth="1"/>
    <col min="5912" max="5912" width="3.7109375" style="2" bestFit="1" customWidth="1"/>
    <col min="5913" max="5913" width="3.85546875" style="2" bestFit="1" customWidth="1"/>
    <col min="5914" max="5914" width="2.7109375" style="2" bestFit="1" customWidth="1"/>
    <col min="5915" max="5915" width="3" style="2" bestFit="1" customWidth="1"/>
    <col min="5916" max="5917" width="3.5703125" style="2" bestFit="1" customWidth="1"/>
    <col min="5918" max="5918" width="3" style="2" customWidth="1"/>
    <col min="5919" max="5919" width="3.7109375" style="2" bestFit="1" customWidth="1"/>
    <col min="5920" max="5920" width="3.28515625" style="2" customWidth="1"/>
    <col min="5921" max="5921" width="3.5703125" style="2" bestFit="1" customWidth="1"/>
    <col min="5922" max="5922" width="6" style="2" customWidth="1"/>
    <col min="5923" max="5923" width="36.28515625" style="2" bestFit="1" customWidth="1"/>
    <col min="5924" max="5924" width="19.85546875" style="2" customWidth="1"/>
    <col min="5925" max="5925" width="4.5703125" style="2" customWidth="1"/>
    <col min="5926" max="5926" width="6" style="2" customWidth="1"/>
    <col min="5927" max="5927" width="5.42578125" style="2" customWidth="1"/>
    <col min="5928" max="5928" width="4.7109375" style="2" customWidth="1"/>
    <col min="5929" max="5929" width="6" style="2" customWidth="1"/>
    <col min="5930" max="6137" width="9.140625" style="2"/>
    <col min="6138" max="6138" width="6.28515625" style="2" customWidth="1"/>
    <col min="6139" max="6139" width="14.28515625" style="2" bestFit="1" customWidth="1"/>
    <col min="6140" max="6140" width="49.140625" style="2" bestFit="1" customWidth="1"/>
    <col min="6141" max="6142" width="4.42578125" style="2" customWidth="1"/>
    <col min="6143" max="6143" width="3.7109375" style="2" customWidth="1"/>
    <col min="6144" max="6144" width="3.5703125" style="2" customWidth="1"/>
    <col min="6145" max="6145" width="3.28515625" style="2" customWidth="1"/>
    <col min="6146" max="6146" width="3.5703125" style="2" customWidth="1"/>
    <col min="6147" max="6147" width="3.42578125" style="2" customWidth="1"/>
    <col min="6148" max="6148" width="3.85546875" style="2" bestFit="1" customWidth="1"/>
    <col min="6149" max="6149" width="3.5703125" style="2" customWidth="1"/>
    <col min="6150" max="6150" width="3.28515625" style="2" bestFit="1" customWidth="1"/>
    <col min="6151" max="6151" width="2.85546875" style="2" bestFit="1" customWidth="1"/>
    <col min="6152" max="6152" width="4.28515625" style="2" bestFit="1" customWidth="1"/>
    <col min="6153" max="6153" width="3.85546875" style="2" bestFit="1" customWidth="1"/>
    <col min="6154" max="6154" width="4.140625" style="2" bestFit="1" customWidth="1"/>
    <col min="6155" max="6155" width="3" style="2" bestFit="1" customWidth="1"/>
    <col min="6156" max="6156" width="2.85546875" style="2" bestFit="1" customWidth="1"/>
    <col min="6157" max="6157" width="3.85546875" style="2" bestFit="1" customWidth="1"/>
    <col min="6158" max="6158" width="4.140625" style="2" customWidth="1"/>
    <col min="6159" max="6159" width="3.5703125" style="2" customWidth="1"/>
    <col min="6160" max="6160" width="3.42578125" style="2" customWidth="1"/>
    <col min="6161" max="6161" width="2.85546875" style="2" bestFit="1" customWidth="1"/>
    <col min="6162" max="6162" width="3.7109375" style="2" bestFit="1" customWidth="1"/>
    <col min="6163" max="6163" width="3.85546875" style="2" bestFit="1" customWidth="1"/>
    <col min="6164" max="6164" width="3.28515625" style="2" customWidth="1"/>
    <col min="6165" max="6166" width="3.140625" style="2" bestFit="1" customWidth="1"/>
    <col min="6167" max="6167" width="3.85546875" style="2" bestFit="1" customWidth="1"/>
    <col min="6168" max="6168" width="3.7109375" style="2" bestFit="1" customWidth="1"/>
    <col min="6169" max="6169" width="3.85546875" style="2" bestFit="1" customWidth="1"/>
    <col min="6170" max="6170" width="2.7109375" style="2" bestFit="1" customWidth="1"/>
    <col min="6171" max="6171" width="3" style="2" bestFit="1" customWidth="1"/>
    <col min="6172" max="6173" width="3.5703125" style="2" bestFit="1" customWidth="1"/>
    <col min="6174" max="6174" width="3" style="2" customWidth="1"/>
    <col min="6175" max="6175" width="3.7109375" style="2" bestFit="1" customWidth="1"/>
    <col min="6176" max="6176" width="3.28515625" style="2" customWidth="1"/>
    <col min="6177" max="6177" width="3.5703125" style="2" bestFit="1" customWidth="1"/>
    <col min="6178" max="6178" width="6" style="2" customWidth="1"/>
    <col min="6179" max="6179" width="36.28515625" style="2" bestFit="1" customWidth="1"/>
    <col min="6180" max="6180" width="19.85546875" style="2" customWidth="1"/>
    <col min="6181" max="6181" width="4.5703125" style="2" customWidth="1"/>
    <col min="6182" max="6182" width="6" style="2" customWidth="1"/>
    <col min="6183" max="6183" width="5.42578125" style="2" customWidth="1"/>
    <col min="6184" max="6184" width="4.7109375" style="2" customWidth="1"/>
    <col min="6185" max="6185" width="6" style="2" customWidth="1"/>
    <col min="6186" max="6393" width="9.140625" style="2"/>
    <col min="6394" max="6394" width="6.28515625" style="2" customWidth="1"/>
    <col min="6395" max="6395" width="14.28515625" style="2" bestFit="1" customWidth="1"/>
    <col min="6396" max="6396" width="49.140625" style="2" bestFit="1" customWidth="1"/>
    <col min="6397" max="6398" width="4.42578125" style="2" customWidth="1"/>
    <col min="6399" max="6399" width="3.7109375" style="2" customWidth="1"/>
    <col min="6400" max="6400" width="3.5703125" style="2" customWidth="1"/>
    <col min="6401" max="6401" width="3.28515625" style="2" customWidth="1"/>
    <col min="6402" max="6402" width="3.5703125" style="2" customWidth="1"/>
    <col min="6403" max="6403" width="3.42578125" style="2" customWidth="1"/>
    <col min="6404" max="6404" width="3.85546875" style="2" bestFit="1" customWidth="1"/>
    <col min="6405" max="6405" width="3.5703125" style="2" customWidth="1"/>
    <col min="6406" max="6406" width="3.28515625" style="2" bestFit="1" customWidth="1"/>
    <col min="6407" max="6407" width="2.85546875" style="2" bestFit="1" customWidth="1"/>
    <col min="6408" max="6408" width="4.28515625" style="2" bestFit="1" customWidth="1"/>
    <col min="6409" max="6409" width="3.85546875" style="2" bestFit="1" customWidth="1"/>
    <col min="6410" max="6410" width="4.140625" style="2" bestFit="1" customWidth="1"/>
    <col min="6411" max="6411" width="3" style="2" bestFit="1" customWidth="1"/>
    <col min="6412" max="6412" width="2.85546875" style="2" bestFit="1" customWidth="1"/>
    <col min="6413" max="6413" width="3.85546875" style="2" bestFit="1" customWidth="1"/>
    <col min="6414" max="6414" width="4.140625" style="2" customWidth="1"/>
    <col min="6415" max="6415" width="3.5703125" style="2" customWidth="1"/>
    <col min="6416" max="6416" width="3.42578125" style="2" customWidth="1"/>
    <col min="6417" max="6417" width="2.85546875" style="2" bestFit="1" customWidth="1"/>
    <col min="6418" max="6418" width="3.7109375" style="2" bestFit="1" customWidth="1"/>
    <col min="6419" max="6419" width="3.85546875" style="2" bestFit="1" customWidth="1"/>
    <col min="6420" max="6420" width="3.28515625" style="2" customWidth="1"/>
    <col min="6421" max="6422" width="3.140625" style="2" bestFit="1" customWidth="1"/>
    <col min="6423" max="6423" width="3.85546875" style="2" bestFit="1" customWidth="1"/>
    <col min="6424" max="6424" width="3.7109375" style="2" bestFit="1" customWidth="1"/>
    <col min="6425" max="6425" width="3.85546875" style="2" bestFit="1" customWidth="1"/>
    <col min="6426" max="6426" width="2.7109375" style="2" bestFit="1" customWidth="1"/>
    <col min="6427" max="6427" width="3" style="2" bestFit="1" customWidth="1"/>
    <col min="6428" max="6429" width="3.5703125" style="2" bestFit="1" customWidth="1"/>
    <col min="6430" max="6430" width="3" style="2" customWidth="1"/>
    <col min="6431" max="6431" width="3.7109375" style="2" bestFit="1" customWidth="1"/>
    <col min="6432" max="6432" width="3.28515625" style="2" customWidth="1"/>
    <col min="6433" max="6433" width="3.5703125" style="2" bestFit="1" customWidth="1"/>
    <col min="6434" max="6434" width="6" style="2" customWidth="1"/>
    <col min="6435" max="6435" width="36.28515625" style="2" bestFit="1" customWidth="1"/>
    <col min="6436" max="6436" width="19.85546875" style="2" customWidth="1"/>
    <col min="6437" max="6437" width="4.5703125" style="2" customWidth="1"/>
    <col min="6438" max="6438" width="6" style="2" customWidth="1"/>
    <col min="6439" max="6439" width="5.42578125" style="2" customWidth="1"/>
    <col min="6440" max="6440" width="4.7109375" style="2" customWidth="1"/>
    <col min="6441" max="6441" width="6" style="2" customWidth="1"/>
    <col min="6442" max="6649" width="9.140625" style="2"/>
    <col min="6650" max="6650" width="6.28515625" style="2" customWidth="1"/>
    <col min="6651" max="6651" width="14.28515625" style="2" bestFit="1" customWidth="1"/>
    <col min="6652" max="6652" width="49.140625" style="2" bestFit="1" customWidth="1"/>
    <col min="6653" max="6654" width="4.42578125" style="2" customWidth="1"/>
    <col min="6655" max="6655" width="3.7109375" style="2" customWidth="1"/>
    <col min="6656" max="6656" width="3.5703125" style="2" customWidth="1"/>
    <col min="6657" max="6657" width="3.28515625" style="2" customWidth="1"/>
    <col min="6658" max="6658" width="3.5703125" style="2" customWidth="1"/>
    <col min="6659" max="6659" width="3.42578125" style="2" customWidth="1"/>
    <col min="6660" max="6660" width="3.85546875" style="2" bestFit="1" customWidth="1"/>
    <col min="6661" max="6661" width="3.5703125" style="2" customWidth="1"/>
    <col min="6662" max="6662" width="3.28515625" style="2" bestFit="1" customWidth="1"/>
    <col min="6663" max="6663" width="2.85546875" style="2" bestFit="1" customWidth="1"/>
    <col min="6664" max="6664" width="4.28515625" style="2" bestFit="1" customWidth="1"/>
    <col min="6665" max="6665" width="3.85546875" style="2" bestFit="1" customWidth="1"/>
    <col min="6666" max="6666" width="4.140625" style="2" bestFit="1" customWidth="1"/>
    <col min="6667" max="6667" width="3" style="2" bestFit="1" customWidth="1"/>
    <col min="6668" max="6668" width="2.85546875" style="2" bestFit="1" customWidth="1"/>
    <col min="6669" max="6669" width="3.85546875" style="2" bestFit="1" customWidth="1"/>
    <col min="6670" max="6670" width="4.140625" style="2" customWidth="1"/>
    <col min="6671" max="6671" width="3.5703125" style="2" customWidth="1"/>
    <col min="6672" max="6672" width="3.42578125" style="2" customWidth="1"/>
    <col min="6673" max="6673" width="2.85546875" style="2" bestFit="1" customWidth="1"/>
    <col min="6674" max="6674" width="3.7109375" style="2" bestFit="1" customWidth="1"/>
    <col min="6675" max="6675" width="3.85546875" style="2" bestFit="1" customWidth="1"/>
    <col min="6676" max="6676" width="3.28515625" style="2" customWidth="1"/>
    <col min="6677" max="6678" width="3.140625" style="2" bestFit="1" customWidth="1"/>
    <col min="6679" max="6679" width="3.85546875" style="2" bestFit="1" customWidth="1"/>
    <col min="6680" max="6680" width="3.7109375" style="2" bestFit="1" customWidth="1"/>
    <col min="6681" max="6681" width="3.85546875" style="2" bestFit="1" customWidth="1"/>
    <col min="6682" max="6682" width="2.7109375" style="2" bestFit="1" customWidth="1"/>
    <col min="6683" max="6683" width="3" style="2" bestFit="1" customWidth="1"/>
    <col min="6684" max="6685" width="3.5703125" style="2" bestFit="1" customWidth="1"/>
    <col min="6686" max="6686" width="3" style="2" customWidth="1"/>
    <col min="6687" max="6687" width="3.7109375" style="2" bestFit="1" customWidth="1"/>
    <col min="6688" max="6688" width="3.28515625" style="2" customWidth="1"/>
    <col min="6689" max="6689" width="3.5703125" style="2" bestFit="1" customWidth="1"/>
    <col min="6690" max="6690" width="6" style="2" customWidth="1"/>
    <col min="6691" max="6691" width="36.28515625" style="2" bestFit="1" customWidth="1"/>
    <col min="6692" max="6692" width="19.85546875" style="2" customWidth="1"/>
    <col min="6693" max="6693" width="4.5703125" style="2" customWidth="1"/>
    <col min="6694" max="6694" width="6" style="2" customWidth="1"/>
    <col min="6695" max="6695" width="5.42578125" style="2" customWidth="1"/>
    <col min="6696" max="6696" width="4.7109375" style="2" customWidth="1"/>
    <col min="6697" max="6697" width="6" style="2" customWidth="1"/>
    <col min="6698" max="6905" width="9.140625" style="2"/>
    <col min="6906" max="6906" width="6.28515625" style="2" customWidth="1"/>
    <col min="6907" max="6907" width="14.28515625" style="2" bestFit="1" customWidth="1"/>
    <col min="6908" max="6908" width="49.140625" style="2" bestFit="1" customWidth="1"/>
    <col min="6909" max="6910" width="4.42578125" style="2" customWidth="1"/>
    <col min="6911" max="6911" width="3.7109375" style="2" customWidth="1"/>
    <col min="6912" max="6912" width="3.5703125" style="2" customWidth="1"/>
    <col min="6913" max="6913" width="3.28515625" style="2" customWidth="1"/>
    <col min="6914" max="6914" width="3.5703125" style="2" customWidth="1"/>
    <col min="6915" max="6915" width="3.42578125" style="2" customWidth="1"/>
    <col min="6916" max="6916" width="3.85546875" style="2" bestFit="1" customWidth="1"/>
    <col min="6917" max="6917" width="3.5703125" style="2" customWidth="1"/>
    <col min="6918" max="6918" width="3.28515625" style="2" bestFit="1" customWidth="1"/>
    <col min="6919" max="6919" width="2.85546875" style="2" bestFit="1" customWidth="1"/>
    <col min="6920" max="6920" width="4.28515625" style="2" bestFit="1" customWidth="1"/>
    <col min="6921" max="6921" width="3.85546875" style="2" bestFit="1" customWidth="1"/>
    <col min="6922" max="6922" width="4.140625" style="2" bestFit="1" customWidth="1"/>
    <col min="6923" max="6923" width="3" style="2" bestFit="1" customWidth="1"/>
    <col min="6924" max="6924" width="2.85546875" style="2" bestFit="1" customWidth="1"/>
    <col min="6925" max="6925" width="3.85546875" style="2" bestFit="1" customWidth="1"/>
    <col min="6926" max="6926" width="4.140625" style="2" customWidth="1"/>
    <col min="6927" max="6927" width="3.5703125" style="2" customWidth="1"/>
    <col min="6928" max="6928" width="3.42578125" style="2" customWidth="1"/>
    <col min="6929" max="6929" width="2.85546875" style="2" bestFit="1" customWidth="1"/>
    <col min="6930" max="6930" width="3.7109375" style="2" bestFit="1" customWidth="1"/>
    <col min="6931" max="6931" width="3.85546875" style="2" bestFit="1" customWidth="1"/>
    <col min="6932" max="6932" width="3.28515625" style="2" customWidth="1"/>
    <col min="6933" max="6934" width="3.140625" style="2" bestFit="1" customWidth="1"/>
    <col min="6935" max="6935" width="3.85546875" style="2" bestFit="1" customWidth="1"/>
    <col min="6936" max="6936" width="3.7109375" style="2" bestFit="1" customWidth="1"/>
    <col min="6937" max="6937" width="3.85546875" style="2" bestFit="1" customWidth="1"/>
    <col min="6938" max="6938" width="2.7109375" style="2" bestFit="1" customWidth="1"/>
    <col min="6939" max="6939" width="3" style="2" bestFit="1" customWidth="1"/>
    <col min="6940" max="6941" width="3.5703125" style="2" bestFit="1" customWidth="1"/>
    <col min="6942" max="6942" width="3" style="2" customWidth="1"/>
    <col min="6943" max="6943" width="3.7109375" style="2" bestFit="1" customWidth="1"/>
    <col min="6944" max="6944" width="3.28515625" style="2" customWidth="1"/>
    <col min="6945" max="6945" width="3.5703125" style="2" bestFit="1" customWidth="1"/>
    <col min="6946" max="6946" width="6" style="2" customWidth="1"/>
    <col min="6947" max="6947" width="36.28515625" style="2" bestFit="1" customWidth="1"/>
    <col min="6948" max="6948" width="19.85546875" style="2" customWidth="1"/>
    <col min="6949" max="6949" width="4.5703125" style="2" customWidth="1"/>
    <col min="6950" max="6950" width="6" style="2" customWidth="1"/>
    <col min="6951" max="6951" width="5.42578125" style="2" customWidth="1"/>
    <col min="6952" max="6952" width="4.7109375" style="2" customWidth="1"/>
    <col min="6953" max="6953" width="6" style="2" customWidth="1"/>
    <col min="6954" max="7161" width="9.140625" style="2"/>
    <col min="7162" max="7162" width="6.28515625" style="2" customWidth="1"/>
    <col min="7163" max="7163" width="14.28515625" style="2" bestFit="1" customWidth="1"/>
    <col min="7164" max="7164" width="49.140625" style="2" bestFit="1" customWidth="1"/>
    <col min="7165" max="7166" width="4.42578125" style="2" customWidth="1"/>
    <col min="7167" max="7167" width="3.7109375" style="2" customWidth="1"/>
    <col min="7168" max="7168" width="3.5703125" style="2" customWidth="1"/>
    <col min="7169" max="7169" width="3.28515625" style="2" customWidth="1"/>
    <col min="7170" max="7170" width="3.5703125" style="2" customWidth="1"/>
    <col min="7171" max="7171" width="3.42578125" style="2" customWidth="1"/>
    <col min="7172" max="7172" width="3.85546875" style="2" bestFit="1" customWidth="1"/>
    <col min="7173" max="7173" width="3.5703125" style="2" customWidth="1"/>
    <col min="7174" max="7174" width="3.28515625" style="2" bestFit="1" customWidth="1"/>
    <col min="7175" max="7175" width="2.85546875" style="2" bestFit="1" customWidth="1"/>
    <col min="7176" max="7176" width="4.28515625" style="2" bestFit="1" customWidth="1"/>
    <col min="7177" max="7177" width="3.85546875" style="2" bestFit="1" customWidth="1"/>
    <col min="7178" max="7178" width="4.140625" style="2" bestFit="1" customWidth="1"/>
    <col min="7179" max="7179" width="3" style="2" bestFit="1" customWidth="1"/>
    <col min="7180" max="7180" width="2.85546875" style="2" bestFit="1" customWidth="1"/>
    <col min="7181" max="7181" width="3.85546875" style="2" bestFit="1" customWidth="1"/>
    <col min="7182" max="7182" width="4.140625" style="2" customWidth="1"/>
    <col min="7183" max="7183" width="3.5703125" style="2" customWidth="1"/>
    <col min="7184" max="7184" width="3.42578125" style="2" customWidth="1"/>
    <col min="7185" max="7185" width="2.85546875" style="2" bestFit="1" customWidth="1"/>
    <col min="7186" max="7186" width="3.7109375" style="2" bestFit="1" customWidth="1"/>
    <col min="7187" max="7187" width="3.85546875" style="2" bestFit="1" customWidth="1"/>
    <col min="7188" max="7188" width="3.28515625" style="2" customWidth="1"/>
    <col min="7189" max="7190" width="3.140625" style="2" bestFit="1" customWidth="1"/>
    <col min="7191" max="7191" width="3.85546875" style="2" bestFit="1" customWidth="1"/>
    <col min="7192" max="7192" width="3.7109375" style="2" bestFit="1" customWidth="1"/>
    <col min="7193" max="7193" width="3.85546875" style="2" bestFit="1" customWidth="1"/>
    <col min="7194" max="7194" width="2.7109375" style="2" bestFit="1" customWidth="1"/>
    <col min="7195" max="7195" width="3" style="2" bestFit="1" customWidth="1"/>
    <col min="7196" max="7197" width="3.5703125" style="2" bestFit="1" customWidth="1"/>
    <col min="7198" max="7198" width="3" style="2" customWidth="1"/>
    <col min="7199" max="7199" width="3.7109375" style="2" bestFit="1" customWidth="1"/>
    <col min="7200" max="7200" width="3.28515625" style="2" customWidth="1"/>
    <col min="7201" max="7201" width="3.5703125" style="2" bestFit="1" customWidth="1"/>
    <col min="7202" max="7202" width="6" style="2" customWidth="1"/>
    <col min="7203" max="7203" width="36.28515625" style="2" bestFit="1" customWidth="1"/>
    <col min="7204" max="7204" width="19.85546875" style="2" customWidth="1"/>
    <col min="7205" max="7205" width="4.5703125" style="2" customWidth="1"/>
    <col min="7206" max="7206" width="6" style="2" customWidth="1"/>
    <col min="7207" max="7207" width="5.42578125" style="2" customWidth="1"/>
    <col min="7208" max="7208" width="4.7109375" style="2" customWidth="1"/>
    <col min="7209" max="7209" width="6" style="2" customWidth="1"/>
    <col min="7210" max="7417" width="9.140625" style="2"/>
    <col min="7418" max="7418" width="6.28515625" style="2" customWidth="1"/>
    <col min="7419" max="7419" width="14.28515625" style="2" bestFit="1" customWidth="1"/>
    <col min="7420" max="7420" width="49.140625" style="2" bestFit="1" customWidth="1"/>
    <col min="7421" max="7422" width="4.42578125" style="2" customWidth="1"/>
    <col min="7423" max="7423" width="3.7109375" style="2" customWidth="1"/>
    <col min="7424" max="7424" width="3.5703125" style="2" customWidth="1"/>
    <col min="7425" max="7425" width="3.28515625" style="2" customWidth="1"/>
    <col min="7426" max="7426" width="3.5703125" style="2" customWidth="1"/>
    <col min="7427" max="7427" width="3.42578125" style="2" customWidth="1"/>
    <col min="7428" max="7428" width="3.85546875" style="2" bestFit="1" customWidth="1"/>
    <col min="7429" max="7429" width="3.5703125" style="2" customWidth="1"/>
    <col min="7430" max="7430" width="3.28515625" style="2" bestFit="1" customWidth="1"/>
    <col min="7431" max="7431" width="2.85546875" style="2" bestFit="1" customWidth="1"/>
    <col min="7432" max="7432" width="4.28515625" style="2" bestFit="1" customWidth="1"/>
    <col min="7433" max="7433" width="3.85546875" style="2" bestFit="1" customWidth="1"/>
    <col min="7434" max="7434" width="4.140625" style="2" bestFit="1" customWidth="1"/>
    <col min="7435" max="7435" width="3" style="2" bestFit="1" customWidth="1"/>
    <col min="7436" max="7436" width="2.85546875" style="2" bestFit="1" customWidth="1"/>
    <col min="7437" max="7437" width="3.85546875" style="2" bestFit="1" customWidth="1"/>
    <col min="7438" max="7438" width="4.140625" style="2" customWidth="1"/>
    <col min="7439" max="7439" width="3.5703125" style="2" customWidth="1"/>
    <col min="7440" max="7440" width="3.42578125" style="2" customWidth="1"/>
    <col min="7441" max="7441" width="2.85546875" style="2" bestFit="1" customWidth="1"/>
    <col min="7442" max="7442" width="3.7109375" style="2" bestFit="1" customWidth="1"/>
    <col min="7443" max="7443" width="3.85546875" style="2" bestFit="1" customWidth="1"/>
    <col min="7444" max="7444" width="3.28515625" style="2" customWidth="1"/>
    <col min="7445" max="7446" width="3.140625" style="2" bestFit="1" customWidth="1"/>
    <col min="7447" max="7447" width="3.85546875" style="2" bestFit="1" customWidth="1"/>
    <col min="7448" max="7448" width="3.7109375" style="2" bestFit="1" customWidth="1"/>
    <col min="7449" max="7449" width="3.85546875" style="2" bestFit="1" customWidth="1"/>
    <col min="7450" max="7450" width="2.7109375" style="2" bestFit="1" customWidth="1"/>
    <col min="7451" max="7451" width="3" style="2" bestFit="1" customWidth="1"/>
    <col min="7452" max="7453" width="3.5703125" style="2" bestFit="1" customWidth="1"/>
    <col min="7454" max="7454" width="3" style="2" customWidth="1"/>
    <col min="7455" max="7455" width="3.7109375" style="2" bestFit="1" customWidth="1"/>
    <col min="7456" max="7456" width="3.28515625" style="2" customWidth="1"/>
    <col min="7457" max="7457" width="3.5703125" style="2" bestFit="1" customWidth="1"/>
    <col min="7458" max="7458" width="6" style="2" customWidth="1"/>
    <col min="7459" max="7459" width="36.28515625" style="2" bestFit="1" customWidth="1"/>
    <col min="7460" max="7460" width="19.85546875" style="2" customWidth="1"/>
    <col min="7461" max="7461" width="4.5703125" style="2" customWidth="1"/>
    <col min="7462" max="7462" width="6" style="2" customWidth="1"/>
    <col min="7463" max="7463" width="5.42578125" style="2" customWidth="1"/>
    <col min="7464" max="7464" width="4.7109375" style="2" customWidth="1"/>
    <col min="7465" max="7465" width="6" style="2" customWidth="1"/>
    <col min="7466" max="7673" width="9.140625" style="2"/>
    <col min="7674" max="7674" width="6.28515625" style="2" customWidth="1"/>
    <col min="7675" max="7675" width="14.28515625" style="2" bestFit="1" customWidth="1"/>
    <col min="7676" max="7676" width="49.140625" style="2" bestFit="1" customWidth="1"/>
    <col min="7677" max="7678" width="4.42578125" style="2" customWidth="1"/>
    <col min="7679" max="7679" width="3.7109375" style="2" customWidth="1"/>
    <col min="7680" max="7680" width="3.5703125" style="2" customWidth="1"/>
    <col min="7681" max="7681" width="3.28515625" style="2" customWidth="1"/>
    <col min="7682" max="7682" width="3.5703125" style="2" customWidth="1"/>
    <col min="7683" max="7683" width="3.42578125" style="2" customWidth="1"/>
    <col min="7684" max="7684" width="3.85546875" style="2" bestFit="1" customWidth="1"/>
    <col min="7685" max="7685" width="3.5703125" style="2" customWidth="1"/>
    <col min="7686" max="7686" width="3.28515625" style="2" bestFit="1" customWidth="1"/>
    <col min="7687" max="7687" width="2.85546875" style="2" bestFit="1" customWidth="1"/>
    <col min="7688" max="7688" width="4.28515625" style="2" bestFit="1" customWidth="1"/>
    <col min="7689" max="7689" width="3.85546875" style="2" bestFit="1" customWidth="1"/>
    <col min="7690" max="7690" width="4.140625" style="2" bestFit="1" customWidth="1"/>
    <col min="7691" max="7691" width="3" style="2" bestFit="1" customWidth="1"/>
    <col min="7692" max="7692" width="2.85546875" style="2" bestFit="1" customWidth="1"/>
    <col min="7693" max="7693" width="3.85546875" style="2" bestFit="1" customWidth="1"/>
    <col min="7694" max="7694" width="4.140625" style="2" customWidth="1"/>
    <col min="7695" max="7695" width="3.5703125" style="2" customWidth="1"/>
    <col min="7696" max="7696" width="3.42578125" style="2" customWidth="1"/>
    <col min="7697" max="7697" width="2.85546875" style="2" bestFit="1" customWidth="1"/>
    <col min="7698" max="7698" width="3.7109375" style="2" bestFit="1" customWidth="1"/>
    <col min="7699" max="7699" width="3.85546875" style="2" bestFit="1" customWidth="1"/>
    <col min="7700" max="7700" width="3.28515625" style="2" customWidth="1"/>
    <col min="7701" max="7702" width="3.140625" style="2" bestFit="1" customWidth="1"/>
    <col min="7703" max="7703" width="3.85546875" style="2" bestFit="1" customWidth="1"/>
    <col min="7704" max="7704" width="3.7109375" style="2" bestFit="1" customWidth="1"/>
    <col min="7705" max="7705" width="3.85546875" style="2" bestFit="1" customWidth="1"/>
    <col min="7706" max="7706" width="2.7109375" style="2" bestFit="1" customWidth="1"/>
    <col min="7707" max="7707" width="3" style="2" bestFit="1" customWidth="1"/>
    <col min="7708" max="7709" width="3.5703125" style="2" bestFit="1" customWidth="1"/>
    <col min="7710" max="7710" width="3" style="2" customWidth="1"/>
    <col min="7711" max="7711" width="3.7109375" style="2" bestFit="1" customWidth="1"/>
    <col min="7712" max="7712" width="3.28515625" style="2" customWidth="1"/>
    <col min="7713" max="7713" width="3.5703125" style="2" bestFit="1" customWidth="1"/>
    <col min="7714" max="7714" width="6" style="2" customWidth="1"/>
    <col min="7715" max="7715" width="36.28515625" style="2" bestFit="1" customWidth="1"/>
    <col min="7716" max="7716" width="19.85546875" style="2" customWidth="1"/>
    <col min="7717" max="7717" width="4.5703125" style="2" customWidth="1"/>
    <col min="7718" max="7718" width="6" style="2" customWidth="1"/>
    <col min="7719" max="7719" width="5.42578125" style="2" customWidth="1"/>
    <col min="7720" max="7720" width="4.7109375" style="2" customWidth="1"/>
    <col min="7721" max="7721" width="6" style="2" customWidth="1"/>
    <col min="7722" max="7929" width="9.140625" style="2"/>
    <col min="7930" max="7930" width="6.28515625" style="2" customWidth="1"/>
    <col min="7931" max="7931" width="14.28515625" style="2" bestFit="1" customWidth="1"/>
    <col min="7932" max="7932" width="49.140625" style="2" bestFit="1" customWidth="1"/>
    <col min="7933" max="7934" width="4.42578125" style="2" customWidth="1"/>
    <col min="7935" max="7935" width="3.7109375" style="2" customWidth="1"/>
    <col min="7936" max="7936" width="3.5703125" style="2" customWidth="1"/>
    <col min="7937" max="7937" width="3.28515625" style="2" customWidth="1"/>
    <col min="7938" max="7938" width="3.5703125" style="2" customWidth="1"/>
    <col min="7939" max="7939" width="3.42578125" style="2" customWidth="1"/>
    <col min="7940" max="7940" width="3.85546875" style="2" bestFit="1" customWidth="1"/>
    <col min="7941" max="7941" width="3.5703125" style="2" customWidth="1"/>
    <col min="7942" max="7942" width="3.28515625" style="2" bestFit="1" customWidth="1"/>
    <col min="7943" max="7943" width="2.85546875" style="2" bestFit="1" customWidth="1"/>
    <col min="7944" max="7944" width="4.28515625" style="2" bestFit="1" customWidth="1"/>
    <col min="7945" max="7945" width="3.85546875" style="2" bestFit="1" customWidth="1"/>
    <col min="7946" max="7946" width="4.140625" style="2" bestFit="1" customWidth="1"/>
    <col min="7947" max="7947" width="3" style="2" bestFit="1" customWidth="1"/>
    <col min="7948" max="7948" width="2.85546875" style="2" bestFit="1" customWidth="1"/>
    <col min="7949" max="7949" width="3.85546875" style="2" bestFit="1" customWidth="1"/>
    <col min="7950" max="7950" width="4.140625" style="2" customWidth="1"/>
    <col min="7951" max="7951" width="3.5703125" style="2" customWidth="1"/>
    <col min="7952" max="7952" width="3.42578125" style="2" customWidth="1"/>
    <col min="7953" max="7953" width="2.85546875" style="2" bestFit="1" customWidth="1"/>
    <col min="7954" max="7954" width="3.7109375" style="2" bestFit="1" customWidth="1"/>
    <col min="7955" max="7955" width="3.85546875" style="2" bestFit="1" customWidth="1"/>
    <col min="7956" max="7956" width="3.28515625" style="2" customWidth="1"/>
    <col min="7957" max="7958" width="3.140625" style="2" bestFit="1" customWidth="1"/>
    <col min="7959" max="7959" width="3.85546875" style="2" bestFit="1" customWidth="1"/>
    <col min="7960" max="7960" width="3.7109375" style="2" bestFit="1" customWidth="1"/>
    <col min="7961" max="7961" width="3.85546875" style="2" bestFit="1" customWidth="1"/>
    <col min="7962" max="7962" width="2.7109375" style="2" bestFit="1" customWidth="1"/>
    <col min="7963" max="7963" width="3" style="2" bestFit="1" customWidth="1"/>
    <col min="7964" max="7965" width="3.5703125" style="2" bestFit="1" customWidth="1"/>
    <col min="7966" max="7966" width="3" style="2" customWidth="1"/>
    <col min="7967" max="7967" width="3.7109375" style="2" bestFit="1" customWidth="1"/>
    <col min="7968" max="7968" width="3.28515625" style="2" customWidth="1"/>
    <col min="7969" max="7969" width="3.5703125" style="2" bestFit="1" customWidth="1"/>
    <col min="7970" max="7970" width="6" style="2" customWidth="1"/>
    <col min="7971" max="7971" width="36.28515625" style="2" bestFit="1" customWidth="1"/>
    <col min="7972" max="7972" width="19.85546875" style="2" customWidth="1"/>
    <col min="7973" max="7973" width="4.5703125" style="2" customWidth="1"/>
    <col min="7974" max="7974" width="6" style="2" customWidth="1"/>
    <col min="7975" max="7975" width="5.42578125" style="2" customWidth="1"/>
    <col min="7976" max="7976" width="4.7109375" style="2" customWidth="1"/>
    <col min="7977" max="7977" width="6" style="2" customWidth="1"/>
    <col min="7978" max="8185" width="9.140625" style="2"/>
    <col min="8186" max="8186" width="6.28515625" style="2" customWidth="1"/>
    <col min="8187" max="8187" width="14.28515625" style="2" bestFit="1" customWidth="1"/>
    <col min="8188" max="8188" width="49.140625" style="2" bestFit="1" customWidth="1"/>
    <col min="8189" max="8190" width="4.42578125" style="2" customWidth="1"/>
    <col min="8191" max="8191" width="3.7109375" style="2" customWidth="1"/>
    <col min="8192" max="8192" width="3.5703125" style="2" customWidth="1"/>
    <col min="8193" max="8193" width="3.28515625" style="2" customWidth="1"/>
    <col min="8194" max="8194" width="3.5703125" style="2" customWidth="1"/>
    <col min="8195" max="8195" width="3.42578125" style="2" customWidth="1"/>
    <col min="8196" max="8196" width="3.85546875" style="2" bestFit="1" customWidth="1"/>
    <col min="8197" max="8197" width="3.5703125" style="2" customWidth="1"/>
    <col min="8198" max="8198" width="3.28515625" style="2" bestFit="1" customWidth="1"/>
    <col min="8199" max="8199" width="2.85546875" style="2" bestFit="1" customWidth="1"/>
    <col min="8200" max="8200" width="4.28515625" style="2" bestFit="1" customWidth="1"/>
    <col min="8201" max="8201" width="3.85546875" style="2" bestFit="1" customWidth="1"/>
    <col min="8202" max="8202" width="4.140625" style="2" bestFit="1" customWidth="1"/>
    <col min="8203" max="8203" width="3" style="2" bestFit="1" customWidth="1"/>
    <col min="8204" max="8204" width="2.85546875" style="2" bestFit="1" customWidth="1"/>
    <col min="8205" max="8205" width="3.85546875" style="2" bestFit="1" customWidth="1"/>
    <col min="8206" max="8206" width="4.140625" style="2" customWidth="1"/>
    <col min="8207" max="8207" width="3.5703125" style="2" customWidth="1"/>
    <col min="8208" max="8208" width="3.42578125" style="2" customWidth="1"/>
    <col min="8209" max="8209" width="2.85546875" style="2" bestFit="1" customWidth="1"/>
    <col min="8210" max="8210" width="3.7109375" style="2" bestFit="1" customWidth="1"/>
    <col min="8211" max="8211" width="3.85546875" style="2" bestFit="1" customWidth="1"/>
    <col min="8212" max="8212" width="3.28515625" style="2" customWidth="1"/>
    <col min="8213" max="8214" width="3.140625" style="2" bestFit="1" customWidth="1"/>
    <col min="8215" max="8215" width="3.85546875" style="2" bestFit="1" customWidth="1"/>
    <col min="8216" max="8216" width="3.7109375" style="2" bestFit="1" customWidth="1"/>
    <col min="8217" max="8217" width="3.85546875" style="2" bestFit="1" customWidth="1"/>
    <col min="8218" max="8218" width="2.7109375" style="2" bestFit="1" customWidth="1"/>
    <col min="8219" max="8219" width="3" style="2" bestFit="1" customWidth="1"/>
    <col min="8220" max="8221" width="3.5703125" style="2" bestFit="1" customWidth="1"/>
    <col min="8222" max="8222" width="3" style="2" customWidth="1"/>
    <col min="8223" max="8223" width="3.7109375" style="2" bestFit="1" customWidth="1"/>
    <col min="8224" max="8224" width="3.28515625" style="2" customWidth="1"/>
    <col min="8225" max="8225" width="3.5703125" style="2" bestFit="1" customWidth="1"/>
    <col min="8226" max="8226" width="6" style="2" customWidth="1"/>
    <col min="8227" max="8227" width="36.28515625" style="2" bestFit="1" customWidth="1"/>
    <col min="8228" max="8228" width="19.85546875" style="2" customWidth="1"/>
    <col min="8229" max="8229" width="4.5703125" style="2" customWidth="1"/>
    <col min="8230" max="8230" width="6" style="2" customWidth="1"/>
    <col min="8231" max="8231" width="5.42578125" style="2" customWidth="1"/>
    <col min="8232" max="8232" width="4.7109375" style="2" customWidth="1"/>
    <col min="8233" max="8233" width="6" style="2" customWidth="1"/>
    <col min="8234" max="8441" width="9.140625" style="2"/>
    <col min="8442" max="8442" width="6.28515625" style="2" customWidth="1"/>
    <col min="8443" max="8443" width="14.28515625" style="2" bestFit="1" customWidth="1"/>
    <col min="8444" max="8444" width="49.140625" style="2" bestFit="1" customWidth="1"/>
    <col min="8445" max="8446" width="4.42578125" style="2" customWidth="1"/>
    <col min="8447" max="8447" width="3.7109375" style="2" customWidth="1"/>
    <col min="8448" max="8448" width="3.5703125" style="2" customWidth="1"/>
    <col min="8449" max="8449" width="3.28515625" style="2" customWidth="1"/>
    <col min="8450" max="8450" width="3.5703125" style="2" customWidth="1"/>
    <col min="8451" max="8451" width="3.42578125" style="2" customWidth="1"/>
    <col min="8452" max="8452" width="3.85546875" style="2" bestFit="1" customWidth="1"/>
    <col min="8453" max="8453" width="3.5703125" style="2" customWidth="1"/>
    <col min="8454" max="8454" width="3.28515625" style="2" bestFit="1" customWidth="1"/>
    <col min="8455" max="8455" width="2.85546875" style="2" bestFit="1" customWidth="1"/>
    <col min="8456" max="8456" width="4.28515625" style="2" bestFit="1" customWidth="1"/>
    <col min="8457" max="8457" width="3.85546875" style="2" bestFit="1" customWidth="1"/>
    <col min="8458" max="8458" width="4.140625" style="2" bestFit="1" customWidth="1"/>
    <col min="8459" max="8459" width="3" style="2" bestFit="1" customWidth="1"/>
    <col min="8460" max="8460" width="2.85546875" style="2" bestFit="1" customWidth="1"/>
    <col min="8461" max="8461" width="3.85546875" style="2" bestFit="1" customWidth="1"/>
    <col min="8462" max="8462" width="4.140625" style="2" customWidth="1"/>
    <col min="8463" max="8463" width="3.5703125" style="2" customWidth="1"/>
    <col min="8464" max="8464" width="3.42578125" style="2" customWidth="1"/>
    <col min="8465" max="8465" width="2.85546875" style="2" bestFit="1" customWidth="1"/>
    <col min="8466" max="8466" width="3.7109375" style="2" bestFit="1" customWidth="1"/>
    <col min="8467" max="8467" width="3.85546875" style="2" bestFit="1" customWidth="1"/>
    <col min="8468" max="8468" width="3.28515625" style="2" customWidth="1"/>
    <col min="8469" max="8470" width="3.140625" style="2" bestFit="1" customWidth="1"/>
    <col min="8471" max="8471" width="3.85546875" style="2" bestFit="1" customWidth="1"/>
    <col min="8472" max="8472" width="3.7109375" style="2" bestFit="1" customWidth="1"/>
    <col min="8473" max="8473" width="3.85546875" style="2" bestFit="1" customWidth="1"/>
    <col min="8474" max="8474" width="2.7109375" style="2" bestFit="1" customWidth="1"/>
    <col min="8475" max="8475" width="3" style="2" bestFit="1" customWidth="1"/>
    <col min="8476" max="8477" width="3.5703125" style="2" bestFit="1" customWidth="1"/>
    <col min="8478" max="8478" width="3" style="2" customWidth="1"/>
    <col min="8479" max="8479" width="3.7109375" style="2" bestFit="1" customWidth="1"/>
    <col min="8480" max="8480" width="3.28515625" style="2" customWidth="1"/>
    <col min="8481" max="8481" width="3.5703125" style="2" bestFit="1" customWidth="1"/>
    <col min="8482" max="8482" width="6" style="2" customWidth="1"/>
    <col min="8483" max="8483" width="36.28515625" style="2" bestFit="1" customWidth="1"/>
    <col min="8484" max="8484" width="19.85546875" style="2" customWidth="1"/>
    <col min="8485" max="8485" width="4.5703125" style="2" customWidth="1"/>
    <col min="8486" max="8486" width="6" style="2" customWidth="1"/>
    <col min="8487" max="8487" width="5.42578125" style="2" customWidth="1"/>
    <col min="8488" max="8488" width="4.7109375" style="2" customWidth="1"/>
    <col min="8489" max="8489" width="6" style="2" customWidth="1"/>
    <col min="8490" max="8697" width="9.140625" style="2"/>
    <col min="8698" max="8698" width="6.28515625" style="2" customWidth="1"/>
    <col min="8699" max="8699" width="14.28515625" style="2" bestFit="1" customWidth="1"/>
    <col min="8700" max="8700" width="49.140625" style="2" bestFit="1" customWidth="1"/>
    <col min="8701" max="8702" width="4.42578125" style="2" customWidth="1"/>
    <col min="8703" max="8703" width="3.7109375" style="2" customWidth="1"/>
    <col min="8704" max="8704" width="3.5703125" style="2" customWidth="1"/>
    <col min="8705" max="8705" width="3.28515625" style="2" customWidth="1"/>
    <col min="8706" max="8706" width="3.5703125" style="2" customWidth="1"/>
    <col min="8707" max="8707" width="3.42578125" style="2" customWidth="1"/>
    <col min="8708" max="8708" width="3.85546875" style="2" bestFit="1" customWidth="1"/>
    <col min="8709" max="8709" width="3.5703125" style="2" customWidth="1"/>
    <col min="8710" max="8710" width="3.28515625" style="2" bestFit="1" customWidth="1"/>
    <col min="8711" max="8711" width="2.85546875" style="2" bestFit="1" customWidth="1"/>
    <col min="8712" max="8712" width="4.28515625" style="2" bestFit="1" customWidth="1"/>
    <col min="8713" max="8713" width="3.85546875" style="2" bestFit="1" customWidth="1"/>
    <col min="8714" max="8714" width="4.140625" style="2" bestFit="1" customWidth="1"/>
    <col min="8715" max="8715" width="3" style="2" bestFit="1" customWidth="1"/>
    <col min="8716" max="8716" width="2.85546875" style="2" bestFit="1" customWidth="1"/>
    <col min="8717" max="8717" width="3.85546875" style="2" bestFit="1" customWidth="1"/>
    <col min="8718" max="8718" width="4.140625" style="2" customWidth="1"/>
    <col min="8719" max="8719" width="3.5703125" style="2" customWidth="1"/>
    <col min="8720" max="8720" width="3.42578125" style="2" customWidth="1"/>
    <col min="8721" max="8721" width="2.85546875" style="2" bestFit="1" customWidth="1"/>
    <col min="8722" max="8722" width="3.7109375" style="2" bestFit="1" customWidth="1"/>
    <col min="8723" max="8723" width="3.85546875" style="2" bestFit="1" customWidth="1"/>
    <col min="8724" max="8724" width="3.28515625" style="2" customWidth="1"/>
    <col min="8725" max="8726" width="3.140625" style="2" bestFit="1" customWidth="1"/>
    <col min="8727" max="8727" width="3.85546875" style="2" bestFit="1" customWidth="1"/>
    <col min="8728" max="8728" width="3.7109375" style="2" bestFit="1" customWidth="1"/>
    <col min="8729" max="8729" width="3.85546875" style="2" bestFit="1" customWidth="1"/>
    <col min="8730" max="8730" width="2.7109375" style="2" bestFit="1" customWidth="1"/>
    <col min="8731" max="8731" width="3" style="2" bestFit="1" customWidth="1"/>
    <col min="8732" max="8733" width="3.5703125" style="2" bestFit="1" customWidth="1"/>
    <col min="8734" max="8734" width="3" style="2" customWidth="1"/>
    <col min="8735" max="8735" width="3.7109375" style="2" bestFit="1" customWidth="1"/>
    <col min="8736" max="8736" width="3.28515625" style="2" customWidth="1"/>
    <col min="8737" max="8737" width="3.5703125" style="2" bestFit="1" customWidth="1"/>
    <col min="8738" max="8738" width="6" style="2" customWidth="1"/>
    <col min="8739" max="8739" width="36.28515625" style="2" bestFit="1" customWidth="1"/>
    <col min="8740" max="8740" width="19.85546875" style="2" customWidth="1"/>
    <col min="8741" max="8741" width="4.5703125" style="2" customWidth="1"/>
    <col min="8742" max="8742" width="6" style="2" customWidth="1"/>
    <col min="8743" max="8743" width="5.42578125" style="2" customWidth="1"/>
    <col min="8744" max="8744" width="4.7109375" style="2" customWidth="1"/>
    <col min="8745" max="8745" width="6" style="2" customWidth="1"/>
    <col min="8746" max="8953" width="9.140625" style="2"/>
    <col min="8954" max="8954" width="6.28515625" style="2" customWidth="1"/>
    <col min="8955" max="8955" width="14.28515625" style="2" bestFit="1" customWidth="1"/>
    <col min="8956" max="8956" width="49.140625" style="2" bestFit="1" customWidth="1"/>
    <col min="8957" max="8958" width="4.42578125" style="2" customWidth="1"/>
    <col min="8959" max="8959" width="3.7109375" style="2" customWidth="1"/>
    <col min="8960" max="8960" width="3.5703125" style="2" customWidth="1"/>
    <col min="8961" max="8961" width="3.28515625" style="2" customWidth="1"/>
    <col min="8962" max="8962" width="3.5703125" style="2" customWidth="1"/>
    <col min="8963" max="8963" width="3.42578125" style="2" customWidth="1"/>
    <col min="8964" max="8964" width="3.85546875" style="2" bestFit="1" customWidth="1"/>
    <col min="8965" max="8965" width="3.5703125" style="2" customWidth="1"/>
    <col min="8966" max="8966" width="3.28515625" style="2" bestFit="1" customWidth="1"/>
    <col min="8967" max="8967" width="2.85546875" style="2" bestFit="1" customWidth="1"/>
    <col min="8968" max="8968" width="4.28515625" style="2" bestFit="1" customWidth="1"/>
    <col min="8969" max="8969" width="3.85546875" style="2" bestFit="1" customWidth="1"/>
    <col min="8970" max="8970" width="4.140625" style="2" bestFit="1" customWidth="1"/>
    <col min="8971" max="8971" width="3" style="2" bestFit="1" customWidth="1"/>
    <col min="8972" max="8972" width="2.85546875" style="2" bestFit="1" customWidth="1"/>
    <col min="8973" max="8973" width="3.85546875" style="2" bestFit="1" customWidth="1"/>
    <col min="8974" max="8974" width="4.140625" style="2" customWidth="1"/>
    <col min="8975" max="8975" width="3.5703125" style="2" customWidth="1"/>
    <col min="8976" max="8976" width="3.42578125" style="2" customWidth="1"/>
    <col min="8977" max="8977" width="2.85546875" style="2" bestFit="1" customWidth="1"/>
    <col min="8978" max="8978" width="3.7109375" style="2" bestFit="1" customWidth="1"/>
    <col min="8979" max="8979" width="3.85546875" style="2" bestFit="1" customWidth="1"/>
    <col min="8980" max="8980" width="3.28515625" style="2" customWidth="1"/>
    <col min="8981" max="8982" width="3.140625" style="2" bestFit="1" customWidth="1"/>
    <col min="8983" max="8983" width="3.85546875" style="2" bestFit="1" customWidth="1"/>
    <col min="8984" max="8984" width="3.7109375" style="2" bestFit="1" customWidth="1"/>
    <col min="8985" max="8985" width="3.85546875" style="2" bestFit="1" customWidth="1"/>
    <col min="8986" max="8986" width="2.7109375" style="2" bestFit="1" customWidth="1"/>
    <col min="8987" max="8987" width="3" style="2" bestFit="1" customWidth="1"/>
    <col min="8988" max="8989" width="3.5703125" style="2" bestFit="1" customWidth="1"/>
    <col min="8990" max="8990" width="3" style="2" customWidth="1"/>
    <col min="8991" max="8991" width="3.7109375" style="2" bestFit="1" customWidth="1"/>
    <col min="8992" max="8992" width="3.28515625" style="2" customWidth="1"/>
    <col min="8993" max="8993" width="3.5703125" style="2" bestFit="1" customWidth="1"/>
    <col min="8994" max="8994" width="6" style="2" customWidth="1"/>
    <col min="8995" max="8995" width="36.28515625" style="2" bestFit="1" customWidth="1"/>
    <col min="8996" max="8996" width="19.85546875" style="2" customWidth="1"/>
    <col min="8997" max="8997" width="4.5703125" style="2" customWidth="1"/>
    <col min="8998" max="8998" width="6" style="2" customWidth="1"/>
    <col min="8999" max="8999" width="5.42578125" style="2" customWidth="1"/>
    <col min="9000" max="9000" width="4.7109375" style="2" customWidth="1"/>
    <col min="9001" max="9001" width="6" style="2" customWidth="1"/>
    <col min="9002" max="9209" width="9.140625" style="2"/>
    <col min="9210" max="9210" width="6.28515625" style="2" customWidth="1"/>
    <col min="9211" max="9211" width="14.28515625" style="2" bestFit="1" customWidth="1"/>
    <col min="9212" max="9212" width="49.140625" style="2" bestFit="1" customWidth="1"/>
    <col min="9213" max="9214" width="4.42578125" style="2" customWidth="1"/>
    <col min="9215" max="9215" width="3.7109375" style="2" customWidth="1"/>
    <col min="9216" max="9216" width="3.5703125" style="2" customWidth="1"/>
    <col min="9217" max="9217" width="3.28515625" style="2" customWidth="1"/>
    <col min="9218" max="9218" width="3.5703125" style="2" customWidth="1"/>
    <col min="9219" max="9219" width="3.42578125" style="2" customWidth="1"/>
    <col min="9220" max="9220" width="3.85546875" style="2" bestFit="1" customWidth="1"/>
    <col min="9221" max="9221" width="3.5703125" style="2" customWidth="1"/>
    <col min="9222" max="9222" width="3.28515625" style="2" bestFit="1" customWidth="1"/>
    <col min="9223" max="9223" width="2.85546875" style="2" bestFit="1" customWidth="1"/>
    <col min="9224" max="9224" width="4.28515625" style="2" bestFit="1" customWidth="1"/>
    <col min="9225" max="9225" width="3.85546875" style="2" bestFit="1" customWidth="1"/>
    <col min="9226" max="9226" width="4.140625" style="2" bestFit="1" customWidth="1"/>
    <col min="9227" max="9227" width="3" style="2" bestFit="1" customWidth="1"/>
    <col min="9228" max="9228" width="2.85546875" style="2" bestFit="1" customWidth="1"/>
    <col min="9229" max="9229" width="3.85546875" style="2" bestFit="1" customWidth="1"/>
    <col min="9230" max="9230" width="4.140625" style="2" customWidth="1"/>
    <col min="9231" max="9231" width="3.5703125" style="2" customWidth="1"/>
    <col min="9232" max="9232" width="3.42578125" style="2" customWidth="1"/>
    <col min="9233" max="9233" width="2.85546875" style="2" bestFit="1" customWidth="1"/>
    <col min="9234" max="9234" width="3.7109375" style="2" bestFit="1" customWidth="1"/>
    <col min="9235" max="9235" width="3.85546875" style="2" bestFit="1" customWidth="1"/>
    <col min="9236" max="9236" width="3.28515625" style="2" customWidth="1"/>
    <col min="9237" max="9238" width="3.140625" style="2" bestFit="1" customWidth="1"/>
    <col min="9239" max="9239" width="3.85546875" style="2" bestFit="1" customWidth="1"/>
    <col min="9240" max="9240" width="3.7109375" style="2" bestFit="1" customWidth="1"/>
    <col min="9241" max="9241" width="3.85546875" style="2" bestFit="1" customWidth="1"/>
    <col min="9242" max="9242" width="2.7109375" style="2" bestFit="1" customWidth="1"/>
    <col min="9243" max="9243" width="3" style="2" bestFit="1" customWidth="1"/>
    <col min="9244" max="9245" width="3.5703125" style="2" bestFit="1" customWidth="1"/>
    <col min="9246" max="9246" width="3" style="2" customWidth="1"/>
    <col min="9247" max="9247" width="3.7109375" style="2" bestFit="1" customWidth="1"/>
    <col min="9248" max="9248" width="3.28515625" style="2" customWidth="1"/>
    <col min="9249" max="9249" width="3.5703125" style="2" bestFit="1" customWidth="1"/>
    <col min="9250" max="9250" width="6" style="2" customWidth="1"/>
    <col min="9251" max="9251" width="36.28515625" style="2" bestFit="1" customWidth="1"/>
    <col min="9252" max="9252" width="19.85546875" style="2" customWidth="1"/>
    <col min="9253" max="9253" width="4.5703125" style="2" customWidth="1"/>
    <col min="9254" max="9254" width="6" style="2" customWidth="1"/>
    <col min="9255" max="9255" width="5.42578125" style="2" customWidth="1"/>
    <col min="9256" max="9256" width="4.7109375" style="2" customWidth="1"/>
    <col min="9257" max="9257" width="6" style="2" customWidth="1"/>
    <col min="9258" max="9465" width="9.140625" style="2"/>
    <col min="9466" max="9466" width="6.28515625" style="2" customWidth="1"/>
    <col min="9467" max="9467" width="14.28515625" style="2" bestFit="1" customWidth="1"/>
    <col min="9468" max="9468" width="49.140625" style="2" bestFit="1" customWidth="1"/>
    <col min="9469" max="9470" width="4.42578125" style="2" customWidth="1"/>
    <col min="9471" max="9471" width="3.7109375" style="2" customWidth="1"/>
    <col min="9472" max="9472" width="3.5703125" style="2" customWidth="1"/>
    <col min="9473" max="9473" width="3.28515625" style="2" customWidth="1"/>
    <col min="9474" max="9474" width="3.5703125" style="2" customWidth="1"/>
    <col min="9475" max="9475" width="3.42578125" style="2" customWidth="1"/>
    <col min="9476" max="9476" width="3.85546875" style="2" bestFit="1" customWidth="1"/>
    <col min="9477" max="9477" width="3.5703125" style="2" customWidth="1"/>
    <col min="9478" max="9478" width="3.28515625" style="2" bestFit="1" customWidth="1"/>
    <col min="9479" max="9479" width="2.85546875" style="2" bestFit="1" customWidth="1"/>
    <col min="9480" max="9480" width="4.28515625" style="2" bestFit="1" customWidth="1"/>
    <col min="9481" max="9481" width="3.85546875" style="2" bestFit="1" customWidth="1"/>
    <col min="9482" max="9482" width="4.140625" style="2" bestFit="1" customWidth="1"/>
    <col min="9483" max="9483" width="3" style="2" bestFit="1" customWidth="1"/>
    <col min="9484" max="9484" width="2.85546875" style="2" bestFit="1" customWidth="1"/>
    <col min="9485" max="9485" width="3.85546875" style="2" bestFit="1" customWidth="1"/>
    <col min="9486" max="9486" width="4.140625" style="2" customWidth="1"/>
    <col min="9487" max="9487" width="3.5703125" style="2" customWidth="1"/>
    <col min="9488" max="9488" width="3.42578125" style="2" customWidth="1"/>
    <col min="9489" max="9489" width="2.85546875" style="2" bestFit="1" customWidth="1"/>
    <col min="9490" max="9490" width="3.7109375" style="2" bestFit="1" customWidth="1"/>
    <col min="9491" max="9491" width="3.85546875" style="2" bestFit="1" customWidth="1"/>
    <col min="9492" max="9492" width="3.28515625" style="2" customWidth="1"/>
    <col min="9493" max="9494" width="3.140625" style="2" bestFit="1" customWidth="1"/>
    <col min="9495" max="9495" width="3.85546875" style="2" bestFit="1" customWidth="1"/>
    <col min="9496" max="9496" width="3.7109375" style="2" bestFit="1" customWidth="1"/>
    <col min="9497" max="9497" width="3.85546875" style="2" bestFit="1" customWidth="1"/>
    <col min="9498" max="9498" width="2.7109375" style="2" bestFit="1" customWidth="1"/>
    <col min="9499" max="9499" width="3" style="2" bestFit="1" customWidth="1"/>
    <col min="9500" max="9501" width="3.5703125" style="2" bestFit="1" customWidth="1"/>
    <col min="9502" max="9502" width="3" style="2" customWidth="1"/>
    <col min="9503" max="9503" width="3.7109375" style="2" bestFit="1" customWidth="1"/>
    <col min="9504" max="9504" width="3.28515625" style="2" customWidth="1"/>
    <col min="9505" max="9505" width="3.5703125" style="2" bestFit="1" customWidth="1"/>
    <col min="9506" max="9506" width="6" style="2" customWidth="1"/>
    <col min="9507" max="9507" width="36.28515625" style="2" bestFit="1" customWidth="1"/>
    <col min="9508" max="9508" width="19.85546875" style="2" customWidth="1"/>
    <col min="9509" max="9509" width="4.5703125" style="2" customWidth="1"/>
    <col min="9510" max="9510" width="6" style="2" customWidth="1"/>
    <col min="9511" max="9511" width="5.42578125" style="2" customWidth="1"/>
    <col min="9512" max="9512" width="4.7109375" style="2" customWidth="1"/>
    <col min="9513" max="9513" width="6" style="2" customWidth="1"/>
    <col min="9514" max="9721" width="9.140625" style="2"/>
    <col min="9722" max="9722" width="6.28515625" style="2" customWidth="1"/>
    <col min="9723" max="9723" width="14.28515625" style="2" bestFit="1" customWidth="1"/>
    <col min="9724" max="9724" width="49.140625" style="2" bestFit="1" customWidth="1"/>
    <col min="9725" max="9726" width="4.42578125" style="2" customWidth="1"/>
    <col min="9727" max="9727" width="3.7109375" style="2" customWidth="1"/>
    <col min="9728" max="9728" width="3.5703125" style="2" customWidth="1"/>
    <col min="9729" max="9729" width="3.28515625" style="2" customWidth="1"/>
    <col min="9730" max="9730" width="3.5703125" style="2" customWidth="1"/>
    <col min="9731" max="9731" width="3.42578125" style="2" customWidth="1"/>
    <col min="9732" max="9732" width="3.85546875" style="2" bestFit="1" customWidth="1"/>
    <col min="9733" max="9733" width="3.5703125" style="2" customWidth="1"/>
    <col min="9734" max="9734" width="3.28515625" style="2" bestFit="1" customWidth="1"/>
    <col min="9735" max="9735" width="2.85546875" style="2" bestFit="1" customWidth="1"/>
    <col min="9736" max="9736" width="4.28515625" style="2" bestFit="1" customWidth="1"/>
    <col min="9737" max="9737" width="3.85546875" style="2" bestFit="1" customWidth="1"/>
    <col min="9738" max="9738" width="4.140625" style="2" bestFit="1" customWidth="1"/>
    <col min="9739" max="9739" width="3" style="2" bestFit="1" customWidth="1"/>
    <col min="9740" max="9740" width="2.85546875" style="2" bestFit="1" customWidth="1"/>
    <col min="9741" max="9741" width="3.85546875" style="2" bestFit="1" customWidth="1"/>
    <col min="9742" max="9742" width="4.140625" style="2" customWidth="1"/>
    <col min="9743" max="9743" width="3.5703125" style="2" customWidth="1"/>
    <col min="9744" max="9744" width="3.42578125" style="2" customWidth="1"/>
    <col min="9745" max="9745" width="2.85546875" style="2" bestFit="1" customWidth="1"/>
    <col min="9746" max="9746" width="3.7109375" style="2" bestFit="1" customWidth="1"/>
    <col min="9747" max="9747" width="3.85546875" style="2" bestFit="1" customWidth="1"/>
    <col min="9748" max="9748" width="3.28515625" style="2" customWidth="1"/>
    <col min="9749" max="9750" width="3.140625" style="2" bestFit="1" customWidth="1"/>
    <col min="9751" max="9751" width="3.85546875" style="2" bestFit="1" customWidth="1"/>
    <col min="9752" max="9752" width="3.7109375" style="2" bestFit="1" customWidth="1"/>
    <col min="9753" max="9753" width="3.85546875" style="2" bestFit="1" customWidth="1"/>
    <col min="9754" max="9754" width="2.7109375" style="2" bestFit="1" customWidth="1"/>
    <col min="9755" max="9755" width="3" style="2" bestFit="1" customWidth="1"/>
    <col min="9756" max="9757" width="3.5703125" style="2" bestFit="1" customWidth="1"/>
    <col min="9758" max="9758" width="3" style="2" customWidth="1"/>
    <col min="9759" max="9759" width="3.7109375" style="2" bestFit="1" customWidth="1"/>
    <col min="9760" max="9760" width="3.28515625" style="2" customWidth="1"/>
    <col min="9761" max="9761" width="3.5703125" style="2" bestFit="1" customWidth="1"/>
    <col min="9762" max="9762" width="6" style="2" customWidth="1"/>
    <col min="9763" max="9763" width="36.28515625" style="2" bestFit="1" customWidth="1"/>
    <col min="9764" max="9764" width="19.85546875" style="2" customWidth="1"/>
    <col min="9765" max="9765" width="4.5703125" style="2" customWidth="1"/>
    <col min="9766" max="9766" width="6" style="2" customWidth="1"/>
    <col min="9767" max="9767" width="5.42578125" style="2" customWidth="1"/>
    <col min="9768" max="9768" width="4.7109375" style="2" customWidth="1"/>
    <col min="9769" max="9769" width="6" style="2" customWidth="1"/>
    <col min="9770" max="9977" width="9.140625" style="2"/>
    <col min="9978" max="9978" width="6.28515625" style="2" customWidth="1"/>
    <col min="9979" max="9979" width="14.28515625" style="2" bestFit="1" customWidth="1"/>
    <col min="9980" max="9980" width="49.140625" style="2" bestFit="1" customWidth="1"/>
    <col min="9981" max="9982" width="4.42578125" style="2" customWidth="1"/>
    <col min="9983" max="9983" width="3.7109375" style="2" customWidth="1"/>
    <col min="9984" max="9984" width="3.5703125" style="2" customWidth="1"/>
    <col min="9985" max="9985" width="3.28515625" style="2" customWidth="1"/>
    <col min="9986" max="9986" width="3.5703125" style="2" customWidth="1"/>
    <col min="9987" max="9987" width="3.42578125" style="2" customWidth="1"/>
    <col min="9988" max="9988" width="3.85546875" style="2" bestFit="1" customWidth="1"/>
    <col min="9989" max="9989" width="3.5703125" style="2" customWidth="1"/>
    <col min="9990" max="9990" width="3.28515625" style="2" bestFit="1" customWidth="1"/>
    <col min="9991" max="9991" width="2.85546875" style="2" bestFit="1" customWidth="1"/>
    <col min="9992" max="9992" width="4.28515625" style="2" bestFit="1" customWidth="1"/>
    <col min="9993" max="9993" width="3.85546875" style="2" bestFit="1" customWidth="1"/>
    <col min="9994" max="9994" width="4.140625" style="2" bestFit="1" customWidth="1"/>
    <col min="9995" max="9995" width="3" style="2" bestFit="1" customWidth="1"/>
    <col min="9996" max="9996" width="2.85546875" style="2" bestFit="1" customWidth="1"/>
    <col min="9997" max="9997" width="3.85546875" style="2" bestFit="1" customWidth="1"/>
    <col min="9998" max="9998" width="4.140625" style="2" customWidth="1"/>
    <col min="9999" max="9999" width="3.5703125" style="2" customWidth="1"/>
    <col min="10000" max="10000" width="3.42578125" style="2" customWidth="1"/>
    <col min="10001" max="10001" width="2.85546875" style="2" bestFit="1" customWidth="1"/>
    <col min="10002" max="10002" width="3.7109375" style="2" bestFit="1" customWidth="1"/>
    <col min="10003" max="10003" width="3.85546875" style="2" bestFit="1" customWidth="1"/>
    <col min="10004" max="10004" width="3.28515625" style="2" customWidth="1"/>
    <col min="10005" max="10006" width="3.140625" style="2" bestFit="1" customWidth="1"/>
    <col min="10007" max="10007" width="3.85546875" style="2" bestFit="1" customWidth="1"/>
    <col min="10008" max="10008" width="3.7109375" style="2" bestFit="1" customWidth="1"/>
    <col min="10009" max="10009" width="3.85546875" style="2" bestFit="1" customWidth="1"/>
    <col min="10010" max="10010" width="2.7109375" style="2" bestFit="1" customWidth="1"/>
    <col min="10011" max="10011" width="3" style="2" bestFit="1" customWidth="1"/>
    <col min="10012" max="10013" width="3.5703125" style="2" bestFit="1" customWidth="1"/>
    <col min="10014" max="10014" width="3" style="2" customWidth="1"/>
    <col min="10015" max="10015" width="3.7109375" style="2" bestFit="1" customWidth="1"/>
    <col min="10016" max="10016" width="3.28515625" style="2" customWidth="1"/>
    <col min="10017" max="10017" width="3.5703125" style="2" bestFit="1" customWidth="1"/>
    <col min="10018" max="10018" width="6" style="2" customWidth="1"/>
    <col min="10019" max="10019" width="36.28515625" style="2" bestFit="1" customWidth="1"/>
    <col min="10020" max="10020" width="19.85546875" style="2" customWidth="1"/>
    <col min="10021" max="10021" width="4.5703125" style="2" customWidth="1"/>
    <col min="10022" max="10022" width="6" style="2" customWidth="1"/>
    <col min="10023" max="10023" width="5.42578125" style="2" customWidth="1"/>
    <col min="10024" max="10024" width="4.7109375" style="2" customWidth="1"/>
    <col min="10025" max="10025" width="6" style="2" customWidth="1"/>
    <col min="10026" max="10233" width="9.140625" style="2"/>
    <col min="10234" max="10234" width="6.28515625" style="2" customWidth="1"/>
    <col min="10235" max="10235" width="14.28515625" style="2" bestFit="1" customWidth="1"/>
    <col min="10236" max="10236" width="49.140625" style="2" bestFit="1" customWidth="1"/>
    <col min="10237" max="10238" width="4.42578125" style="2" customWidth="1"/>
    <col min="10239" max="10239" width="3.7109375" style="2" customWidth="1"/>
    <col min="10240" max="10240" width="3.5703125" style="2" customWidth="1"/>
    <col min="10241" max="10241" width="3.28515625" style="2" customWidth="1"/>
    <col min="10242" max="10242" width="3.5703125" style="2" customWidth="1"/>
    <col min="10243" max="10243" width="3.42578125" style="2" customWidth="1"/>
    <col min="10244" max="10244" width="3.85546875" style="2" bestFit="1" customWidth="1"/>
    <col min="10245" max="10245" width="3.5703125" style="2" customWidth="1"/>
    <col min="10246" max="10246" width="3.28515625" style="2" bestFit="1" customWidth="1"/>
    <col min="10247" max="10247" width="2.85546875" style="2" bestFit="1" customWidth="1"/>
    <col min="10248" max="10248" width="4.28515625" style="2" bestFit="1" customWidth="1"/>
    <col min="10249" max="10249" width="3.85546875" style="2" bestFit="1" customWidth="1"/>
    <col min="10250" max="10250" width="4.140625" style="2" bestFit="1" customWidth="1"/>
    <col min="10251" max="10251" width="3" style="2" bestFit="1" customWidth="1"/>
    <col min="10252" max="10252" width="2.85546875" style="2" bestFit="1" customWidth="1"/>
    <col min="10253" max="10253" width="3.85546875" style="2" bestFit="1" customWidth="1"/>
    <col min="10254" max="10254" width="4.140625" style="2" customWidth="1"/>
    <col min="10255" max="10255" width="3.5703125" style="2" customWidth="1"/>
    <col min="10256" max="10256" width="3.42578125" style="2" customWidth="1"/>
    <col min="10257" max="10257" width="2.85546875" style="2" bestFit="1" customWidth="1"/>
    <col min="10258" max="10258" width="3.7109375" style="2" bestFit="1" customWidth="1"/>
    <col min="10259" max="10259" width="3.85546875" style="2" bestFit="1" customWidth="1"/>
    <col min="10260" max="10260" width="3.28515625" style="2" customWidth="1"/>
    <col min="10261" max="10262" width="3.140625" style="2" bestFit="1" customWidth="1"/>
    <col min="10263" max="10263" width="3.85546875" style="2" bestFit="1" customWidth="1"/>
    <col min="10264" max="10264" width="3.7109375" style="2" bestFit="1" customWidth="1"/>
    <col min="10265" max="10265" width="3.85546875" style="2" bestFit="1" customWidth="1"/>
    <col min="10266" max="10266" width="2.7109375" style="2" bestFit="1" customWidth="1"/>
    <col min="10267" max="10267" width="3" style="2" bestFit="1" customWidth="1"/>
    <col min="10268" max="10269" width="3.5703125" style="2" bestFit="1" customWidth="1"/>
    <col min="10270" max="10270" width="3" style="2" customWidth="1"/>
    <col min="10271" max="10271" width="3.7109375" style="2" bestFit="1" customWidth="1"/>
    <col min="10272" max="10272" width="3.28515625" style="2" customWidth="1"/>
    <col min="10273" max="10273" width="3.5703125" style="2" bestFit="1" customWidth="1"/>
    <col min="10274" max="10274" width="6" style="2" customWidth="1"/>
    <col min="10275" max="10275" width="36.28515625" style="2" bestFit="1" customWidth="1"/>
    <col min="10276" max="10276" width="19.85546875" style="2" customWidth="1"/>
    <col min="10277" max="10277" width="4.5703125" style="2" customWidth="1"/>
    <col min="10278" max="10278" width="6" style="2" customWidth="1"/>
    <col min="10279" max="10279" width="5.42578125" style="2" customWidth="1"/>
    <col min="10280" max="10280" width="4.7109375" style="2" customWidth="1"/>
    <col min="10281" max="10281" width="6" style="2" customWidth="1"/>
    <col min="10282" max="10489" width="9.140625" style="2"/>
    <col min="10490" max="10490" width="6.28515625" style="2" customWidth="1"/>
    <col min="10491" max="10491" width="14.28515625" style="2" bestFit="1" customWidth="1"/>
    <col min="10492" max="10492" width="49.140625" style="2" bestFit="1" customWidth="1"/>
    <col min="10493" max="10494" width="4.42578125" style="2" customWidth="1"/>
    <col min="10495" max="10495" width="3.7109375" style="2" customWidth="1"/>
    <col min="10496" max="10496" width="3.5703125" style="2" customWidth="1"/>
    <col min="10497" max="10497" width="3.28515625" style="2" customWidth="1"/>
    <col min="10498" max="10498" width="3.5703125" style="2" customWidth="1"/>
    <col min="10499" max="10499" width="3.42578125" style="2" customWidth="1"/>
    <col min="10500" max="10500" width="3.85546875" style="2" bestFit="1" customWidth="1"/>
    <col min="10501" max="10501" width="3.5703125" style="2" customWidth="1"/>
    <col min="10502" max="10502" width="3.28515625" style="2" bestFit="1" customWidth="1"/>
    <col min="10503" max="10503" width="2.85546875" style="2" bestFit="1" customWidth="1"/>
    <col min="10504" max="10504" width="4.28515625" style="2" bestFit="1" customWidth="1"/>
    <col min="10505" max="10505" width="3.85546875" style="2" bestFit="1" customWidth="1"/>
    <col min="10506" max="10506" width="4.140625" style="2" bestFit="1" customWidth="1"/>
    <col min="10507" max="10507" width="3" style="2" bestFit="1" customWidth="1"/>
    <col min="10508" max="10508" width="2.85546875" style="2" bestFit="1" customWidth="1"/>
    <col min="10509" max="10509" width="3.85546875" style="2" bestFit="1" customWidth="1"/>
    <col min="10510" max="10510" width="4.140625" style="2" customWidth="1"/>
    <col min="10511" max="10511" width="3.5703125" style="2" customWidth="1"/>
    <col min="10512" max="10512" width="3.42578125" style="2" customWidth="1"/>
    <col min="10513" max="10513" width="2.85546875" style="2" bestFit="1" customWidth="1"/>
    <col min="10514" max="10514" width="3.7109375" style="2" bestFit="1" customWidth="1"/>
    <col min="10515" max="10515" width="3.85546875" style="2" bestFit="1" customWidth="1"/>
    <col min="10516" max="10516" width="3.28515625" style="2" customWidth="1"/>
    <col min="10517" max="10518" width="3.140625" style="2" bestFit="1" customWidth="1"/>
    <col min="10519" max="10519" width="3.85546875" style="2" bestFit="1" customWidth="1"/>
    <col min="10520" max="10520" width="3.7109375" style="2" bestFit="1" customWidth="1"/>
    <col min="10521" max="10521" width="3.85546875" style="2" bestFit="1" customWidth="1"/>
    <col min="10522" max="10522" width="2.7109375" style="2" bestFit="1" customWidth="1"/>
    <col min="10523" max="10523" width="3" style="2" bestFit="1" customWidth="1"/>
    <col min="10524" max="10525" width="3.5703125" style="2" bestFit="1" customWidth="1"/>
    <col min="10526" max="10526" width="3" style="2" customWidth="1"/>
    <col min="10527" max="10527" width="3.7109375" style="2" bestFit="1" customWidth="1"/>
    <col min="10528" max="10528" width="3.28515625" style="2" customWidth="1"/>
    <col min="10529" max="10529" width="3.5703125" style="2" bestFit="1" customWidth="1"/>
    <col min="10530" max="10530" width="6" style="2" customWidth="1"/>
    <col min="10531" max="10531" width="36.28515625" style="2" bestFit="1" customWidth="1"/>
    <col min="10532" max="10532" width="19.85546875" style="2" customWidth="1"/>
    <col min="10533" max="10533" width="4.5703125" style="2" customWidth="1"/>
    <col min="10534" max="10534" width="6" style="2" customWidth="1"/>
    <col min="10535" max="10535" width="5.42578125" style="2" customWidth="1"/>
    <col min="10536" max="10536" width="4.7109375" style="2" customWidth="1"/>
    <col min="10537" max="10537" width="6" style="2" customWidth="1"/>
    <col min="10538" max="10745" width="9.140625" style="2"/>
    <col min="10746" max="10746" width="6.28515625" style="2" customWidth="1"/>
    <col min="10747" max="10747" width="14.28515625" style="2" bestFit="1" customWidth="1"/>
    <col min="10748" max="10748" width="49.140625" style="2" bestFit="1" customWidth="1"/>
    <col min="10749" max="10750" width="4.42578125" style="2" customWidth="1"/>
    <col min="10751" max="10751" width="3.7109375" style="2" customWidth="1"/>
    <col min="10752" max="10752" width="3.5703125" style="2" customWidth="1"/>
    <col min="10753" max="10753" width="3.28515625" style="2" customWidth="1"/>
    <col min="10754" max="10754" width="3.5703125" style="2" customWidth="1"/>
    <col min="10755" max="10755" width="3.42578125" style="2" customWidth="1"/>
    <col min="10756" max="10756" width="3.85546875" style="2" bestFit="1" customWidth="1"/>
    <col min="10757" max="10757" width="3.5703125" style="2" customWidth="1"/>
    <col min="10758" max="10758" width="3.28515625" style="2" bestFit="1" customWidth="1"/>
    <col min="10759" max="10759" width="2.85546875" style="2" bestFit="1" customWidth="1"/>
    <col min="10760" max="10760" width="4.28515625" style="2" bestFit="1" customWidth="1"/>
    <col min="10761" max="10761" width="3.85546875" style="2" bestFit="1" customWidth="1"/>
    <col min="10762" max="10762" width="4.140625" style="2" bestFit="1" customWidth="1"/>
    <col min="10763" max="10763" width="3" style="2" bestFit="1" customWidth="1"/>
    <col min="10764" max="10764" width="2.85546875" style="2" bestFit="1" customWidth="1"/>
    <col min="10765" max="10765" width="3.85546875" style="2" bestFit="1" customWidth="1"/>
    <col min="10766" max="10766" width="4.140625" style="2" customWidth="1"/>
    <col min="10767" max="10767" width="3.5703125" style="2" customWidth="1"/>
    <col min="10768" max="10768" width="3.42578125" style="2" customWidth="1"/>
    <col min="10769" max="10769" width="2.85546875" style="2" bestFit="1" customWidth="1"/>
    <col min="10770" max="10770" width="3.7109375" style="2" bestFit="1" customWidth="1"/>
    <col min="10771" max="10771" width="3.85546875" style="2" bestFit="1" customWidth="1"/>
    <col min="10772" max="10772" width="3.28515625" style="2" customWidth="1"/>
    <col min="10773" max="10774" width="3.140625" style="2" bestFit="1" customWidth="1"/>
    <col min="10775" max="10775" width="3.85546875" style="2" bestFit="1" customWidth="1"/>
    <col min="10776" max="10776" width="3.7109375" style="2" bestFit="1" customWidth="1"/>
    <col min="10777" max="10777" width="3.85546875" style="2" bestFit="1" customWidth="1"/>
    <col min="10778" max="10778" width="2.7109375" style="2" bestFit="1" customWidth="1"/>
    <col min="10779" max="10779" width="3" style="2" bestFit="1" customWidth="1"/>
    <col min="10780" max="10781" width="3.5703125" style="2" bestFit="1" customWidth="1"/>
    <col min="10782" max="10782" width="3" style="2" customWidth="1"/>
    <col min="10783" max="10783" width="3.7109375" style="2" bestFit="1" customWidth="1"/>
    <col min="10784" max="10784" width="3.28515625" style="2" customWidth="1"/>
    <col min="10785" max="10785" width="3.5703125" style="2" bestFit="1" customWidth="1"/>
    <col min="10786" max="10786" width="6" style="2" customWidth="1"/>
    <col min="10787" max="10787" width="36.28515625" style="2" bestFit="1" customWidth="1"/>
    <col min="10788" max="10788" width="19.85546875" style="2" customWidth="1"/>
    <col min="10789" max="10789" width="4.5703125" style="2" customWidth="1"/>
    <col min="10790" max="10790" width="6" style="2" customWidth="1"/>
    <col min="10791" max="10791" width="5.42578125" style="2" customWidth="1"/>
    <col min="10792" max="10792" width="4.7109375" style="2" customWidth="1"/>
    <col min="10793" max="10793" width="6" style="2" customWidth="1"/>
    <col min="10794" max="11001" width="9.140625" style="2"/>
    <col min="11002" max="11002" width="6.28515625" style="2" customWidth="1"/>
    <col min="11003" max="11003" width="14.28515625" style="2" bestFit="1" customWidth="1"/>
    <col min="11004" max="11004" width="49.140625" style="2" bestFit="1" customWidth="1"/>
    <col min="11005" max="11006" width="4.42578125" style="2" customWidth="1"/>
    <col min="11007" max="11007" width="3.7109375" style="2" customWidth="1"/>
    <col min="11008" max="11008" width="3.5703125" style="2" customWidth="1"/>
    <col min="11009" max="11009" width="3.28515625" style="2" customWidth="1"/>
    <col min="11010" max="11010" width="3.5703125" style="2" customWidth="1"/>
    <col min="11011" max="11011" width="3.42578125" style="2" customWidth="1"/>
    <col min="11012" max="11012" width="3.85546875" style="2" bestFit="1" customWidth="1"/>
    <col min="11013" max="11013" width="3.5703125" style="2" customWidth="1"/>
    <col min="11014" max="11014" width="3.28515625" style="2" bestFit="1" customWidth="1"/>
    <col min="11015" max="11015" width="2.85546875" style="2" bestFit="1" customWidth="1"/>
    <col min="11016" max="11016" width="4.28515625" style="2" bestFit="1" customWidth="1"/>
    <col min="11017" max="11017" width="3.85546875" style="2" bestFit="1" customWidth="1"/>
    <col min="11018" max="11018" width="4.140625" style="2" bestFit="1" customWidth="1"/>
    <col min="11019" max="11019" width="3" style="2" bestFit="1" customWidth="1"/>
    <col min="11020" max="11020" width="2.85546875" style="2" bestFit="1" customWidth="1"/>
    <col min="11021" max="11021" width="3.85546875" style="2" bestFit="1" customWidth="1"/>
    <col min="11022" max="11022" width="4.140625" style="2" customWidth="1"/>
    <col min="11023" max="11023" width="3.5703125" style="2" customWidth="1"/>
    <col min="11024" max="11024" width="3.42578125" style="2" customWidth="1"/>
    <col min="11025" max="11025" width="2.85546875" style="2" bestFit="1" customWidth="1"/>
    <col min="11026" max="11026" width="3.7109375" style="2" bestFit="1" customWidth="1"/>
    <col min="11027" max="11027" width="3.85546875" style="2" bestFit="1" customWidth="1"/>
    <col min="11028" max="11028" width="3.28515625" style="2" customWidth="1"/>
    <col min="11029" max="11030" width="3.140625" style="2" bestFit="1" customWidth="1"/>
    <col min="11031" max="11031" width="3.85546875" style="2" bestFit="1" customWidth="1"/>
    <col min="11032" max="11032" width="3.7109375" style="2" bestFit="1" customWidth="1"/>
    <col min="11033" max="11033" width="3.85546875" style="2" bestFit="1" customWidth="1"/>
    <col min="11034" max="11034" width="2.7109375" style="2" bestFit="1" customWidth="1"/>
    <col min="11035" max="11035" width="3" style="2" bestFit="1" customWidth="1"/>
    <col min="11036" max="11037" width="3.5703125" style="2" bestFit="1" customWidth="1"/>
    <col min="11038" max="11038" width="3" style="2" customWidth="1"/>
    <col min="11039" max="11039" width="3.7109375" style="2" bestFit="1" customWidth="1"/>
    <col min="11040" max="11040" width="3.28515625" style="2" customWidth="1"/>
    <col min="11041" max="11041" width="3.5703125" style="2" bestFit="1" customWidth="1"/>
    <col min="11042" max="11042" width="6" style="2" customWidth="1"/>
    <col min="11043" max="11043" width="36.28515625" style="2" bestFit="1" customWidth="1"/>
    <col min="11044" max="11044" width="19.85546875" style="2" customWidth="1"/>
    <col min="11045" max="11045" width="4.5703125" style="2" customWidth="1"/>
    <col min="11046" max="11046" width="6" style="2" customWidth="1"/>
    <col min="11047" max="11047" width="5.42578125" style="2" customWidth="1"/>
    <col min="11048" max="11048" width="4.7109375" style="2" customWidth="1"/>
    <col min="11049" max="11049" width="6" style="2" customWidth="1"/>
    <col min="11050" max="11257" width="9.140625" style="2"/>
    <col min="11258" max="11258" width="6.28515625" style="2" customWidth="1"/>
    <col min="11259" max="11259" width="14.28515625" style="2" bestFit="1" customWidth="1"/>
    <col min="11260" max="11260" width="49.140625" style="2" bestFit="1" customWidth="1"/>
    <col min="11261" max="11262" width="4.42578125" style="2" customWidth="1"/>
    <col min="11263" max="11263" width="3.7109375" style="2" customWidth="1"/>
    <col min="11264" max="11264" width="3.5703125" style="2" customWidth="1"/>
    <col min="11265" max="11265" width="3.28515625" style="2" customWidth="1"/>
    <col min="11266" max="11266" width="3.5703125" style="2" customWidth="1"/>
    <col min="11267" max="11267" width="3.42578125" style="2" customWidth="1"/>
    <col min="11268" max="11268" width="3.85546875" style="2" bestFit="1" customWidth="1"/>
    <col min="11269" max="11269" width="3.5703125" style="2" customWidth="1"/>
    <col min="11270" max="11270" width="3.28515625" style="2" bestFit="1" customWidth="1"/>
    <col min="11271" max="11271" width="2.85546875" style="2" bestFit="1" customWidth="1"/>
    <col min="11272" max="11272" width="4.28515625" style="2" bestFit="1" customWidth="1"/>
    <col min="11273" max="11273" width="3.85546875" style="2" bestFit="1" customWidth="1"/>
    <col min="11274" max="11274" width="4.140625" style="2" bestFit="1" customWidth="1"/>
    <col min="11275" max="11275" width="3" style="2" bestFit="1" customWidth="1"/>
    <col min="11276" max="11276" width="2.85546875" style="2" bestFit="1" customWidth="1"/>
    <col min="11277" max="11277" width="3.85546875" style="2" bestFit="1" customWidth="1"/>
    <col min="11278" max="11278" width="4.140625" style="2" customWidth="1"/>
    <col min="11279" max="11279" width="3.5703125" style="2" customWidth="1"/>
    <col min="11280" max="11280" width="3.42578125" style="2" customWidth="1"/>
    <col min="11281" max="11281" width="2.85546875" style="2" bestFit="1" customWidth="1"/>
    <col min="11282" max="11282" width="3.7109375" style="2" bestFit="1" customWidth="1"/>
    <col min="11283" max="11283" width="3.85546875" style="2" bestFit="1" customWidth="1"/>
    <col min="11284" max="11284" width="3.28515625" style="2" customWidth="1"/>
    <col min="11285" max="11286" width="3.140625" style="2" bestFit="1" customWidth="1"/>
    <col min="11287" max="11287" width="3.85546875" style="2" bestFit="1" customWidth="1"/>
    <col min="11288" max="11288" width="3.7109375" style="2" bestFit="1" customWidth="1"/>
    <col min="11289" max="11289" width="3.85546875" style="2" bestFit="1" customWidth="1"/>
    <col min="11290" max="11290" width="2.7109375" style="2" bestFit="1" customWidth="1"/>
    <col min="11291" max="11291" width="3" style="2" bestFit="1" customWidth="1"/>
    <col min="11292" max="11293" width="3.5703125" style="2" bestFit="1" customWidth="1"/>
    <col min="11294" max="11294" width="3" style="2" customWidth="1"/>
    <col min="11295" max="11295" width="3.7109375" style="2" bestFit="1" customWidth="1"/>
    <col min="11296" max="11296" width="3.28515625" style="2" customWidth="1"/>
    <col min="11297" max="11297" width="3.5703125" style="2" bestFit="1" customWidth="1"/>
    <col min="11298" max="11298" width="6" style="2" customWidth="1"/>
    <col min="11299" max="11299" width="36.28515625" style="2" bestFit="1" customWidth="1"/>
    <col min="11300" max="11300" width="19.85546875" style="2" customWidth="1"/>
    <col min="11301" max="11301" width="4.5703125" style="2" customWidth="1"/>
    <col min="11302" max="11302" width="6" style="2" customWidth="1"/>
    <col min="11303" max="11303" width="5.42578125" style="2" customWidth="1"/>
    <col min="11304" max="11304" width="4.7109375" style="2" customWidth="1"/>
    <col min="11305" max="11305" width="6" style="2" customWidth="1"/>
    <col min="11306" max="11513" width="9.140625" style="2"/>
    <col min="11514" max="11514" width="6.28515625" style="2" customWidth="1"/>
    <col min="11515" max="11515" width="14.28515625" style="2" bestFit="1" customWidth="1"/>
    <col min="11516" max="11516" width="49.140625" style="2" bestFit="1" customWidth="1"/>
    <col min="11517" max="11518" width="4.42578125" style="2" customWidth="1"/>
    <col min="11519" max="11519" width="3.7109375" style="2" customWidth="1"/>
    <col min="11520" max="11520" width="3.5703125" style="2" customWidth="1"/>
    <col min="11521" max="11521" width="3.28515625" style="2" customWidth="1"/>
    <col min="11522" max="11522" width="3.5703125" style="2" customWidth="1"/>
    <col min="11523" max="11523" width="3.42578125" style="2" customWidth="1"/>
    <col min="11524" max="11524" width="3.85546875" style="2" bestFit="1" customWidth="1"/>
    <col min="11525" max="11525" width="3.5703125" style="2" customWidth="1"/>
    <col min="11526" max="11526" width="3.28515625" style="2" bestFit="1" customWidth="1"/>
    <col min="11527" max="11527" width="2.85546875" style="2" bestFit="1" customWidth="1"/>
    <col min="11528" max="11528" width="4.28515625" style="2" bestFit="1" customWidth="1"/>
    <col min="11529" max="11529" width="3.85546875" style="2" bestFit="1" customWidth="1"/>
    <col min="11530" max="11530" width="4.140625" style="2" bestFit="1" customWidth="1"/>
    <col min="11531" max="11531" width="3" style="2" bestFit="1" customWidth="1"/>
    <col min="11532" max="11532" width="2.85546875" style="2" bestFit="1" customWidth="1"/>
    <col min="11533" max="11533" width="3.85546875" style="2" bestFit="1" customWidth="1"/>
    <col min="11534" max="11534" width="4.140625" style="2" customWidth="1"/>
    <col min="11535" max="11535" width="3.5703125" style="2" customWidth="1"/>
    <col min="11536" max="11536" width="3.42578125" style="2" customWidth="1"/>
    <col min="11537" max="11537" width="2.85546875" style="2" bestFit="1" customWidth="1"/>
    <col min="11538" max="11538" width="3.7109375" style="2" bestFit="1" customWidth="1"/>
    <col min="11539" max="11539" width="3.85546875" style="2" bestFit="1" customWidth="1"/>
    <col min="11540" max="11540" width="3.28515625" style="2" customWidth="1"/>
    <col min="11541" max="11542" width="3.140625" style="2" bestFit="1" customWidth="1"/>
    <col min="11543" max="11543" width="3.85546875" style="2" bestFit="1" customWidth="1"/>
    <col min="11544" max="11544" width="3.7109375" style="2" bestFit="1" customWidth="1"/>
    <col min="11545" max="11545" width="3.85546875" style="2" bestFit="1" customWidth="1"/>
    <col min="11546" max="11546" width="2.7109375" style="2" bestFit="1" customWidth="1"/>
    <col min="11547" max="11547" width="3" style="2" bestFit="1" customWidth="1"/>
    <col min="11548" max="11549" width="3.5703125" style="2" bestFit="1" customWidth="1"/>
    <col min="11550" max="11550" width="3" style="2" customWidth="1"/>
    <col min="11551" max="11551" width="3.7109375" style="2" bestFit="1" customWidth="1"/>
    <col min="11552" max="11552" width="3.28515625" style="2" customWidth="1"/>
    <col min="11553" max="11553" width="3.5703125" style="2" bestFit="1" customWidth="1"/>
    <col min="11554" max="11554" width="6" style="2" customWidth="1"/>
    <col min="11555" max="11555" width="36.28515625" style="2" bestFit="1" customWidth="1"/>
    <col min="11556" max="11556" width="19.85546875" style="2" customWidth="1"/>
    <col min="11557" max="11557" width="4.5703125" style="2" customWidth="1"/>
    <col min="11558" max="11558" width="6" style="2" customWidth="1"/>
    <col min="11559" max="11559" width="5.42578125" style="2" customWidth="1"/>
    <col min="11560" max="11560" width="4.7109375" style="2" customWidth="1"/>
    <col min="11561" max="11561" width="6" style="2" customWidth="1"/>
    <col min="11562" max="11769" width="9.140625" style="2"/>
    <col min="11770" max="11770" width="6.28515625" style="2" customWidth="1"/>
    <col min="11771" max="11771" width="14.28515625" style="2" bestFit="1" customWidth="1"/>
    <col min="11772" max="11772" width="49.140625" style="2" bestFit="1" customWidth="1"/>
    <col min="11773" max="11774" width="4.42578125" style="2" customWidth="1"/>
    <col min="11775" max="11775" width="3.7109375" style="2" customWidth="1"/>
    <col min="11776" max="11776" width="3.5703125" style="2" customWidth="1"/>
    <col min="11777" max="11777" width="3.28515625" style="2" customWidth="1"/>
    <col min="11778" max="11778" width="3.5703125" style="2" customWidth="1"/>
    <col min="11779" max="11779" width="3.42578125" style="2" customWidth="1"/>
    <col min="11780" max="11780" width="3.85546875" style="2" bestFit="1" customWidth="1"/>
    <col min="11781" max="11781" width="3.5703125" style="2" customWidth="1"/>
    <col min="11782" max="11782" width="3.28515625" style="2" bestFit="1" customWidth="1"/>
    <col min="11783" max="11783" width="2.85546875" style="2" bestFit="1" customWidth="1"/>
    <col min="11784" max="11784" width="4.28515625" style="2" bestFit="1" customWidth="1"/>
    <col min="11785" max="11785" width="3.85546875" style="2" bestFit="1" customWidth="1"/>
    <col min="11786" max="11786" width="4.140625" style="2" bestFit="1" customWidth="1"/>
    <col min="11787" max="11787" width="3" style="2" bestFit="1" customWidth="1"/>
    <col min="11788" max="11788" width="2.85546875" style="2" bestFit="1" customWidth="1"/>
    <col min="11789" max="11789" width="3.85546875" style="2" bestFit="1" customWidth="1"/>
    <col min="11790" max="11790" width="4.140625" style="2" customWidth="1"/>
    <col min="11791" max="11791" width="3.5703125" style="2" customWidth="1"/>
    <col min="11792" max="11792" width="3.42578125" style="2" customWidth="1"/>
    <col min="11793" max="11793" width="2.85546875" style="2" bestFit="1" customWidth="1"/>
    <col min="11794" max="11794" width="3.7109375" style="2" bestFit="1" customWidth="1"/>
    <col min="11795" max="11795" width="3.85546875" style="2" bestFit="1" customWidth="1"/>
    <col min="11796" max="11796" width="3.28515625" style="2" customWidth="1"/>
    <col min="11797" max="11798" width="3.140625" style="2" bestFit="1" customWidth="1"/>
    <col min="11799" max="11799" width="3.85546875" style="2" bestFit="1" customWidth="1"/>
    <col min="11800" max="11800" width="3.7109375" style="2" bestFit="1" customWidth="1"/>
    <col min="11801" max="11801" width="3.85546875" style="2" bestFit="1" customWidth="1"/>
    <col min="11802" max="11802" width="2.7109375" style="2" bestFit="1" customWidth="1"/>
    <col min="11803" max="11803" width="3" style="2" bestFit="1" customWidth="1"/>
    <col min="11804" max="11805" width="3.5703125" style="2" bestFit="1" customWidth="1"/>
    <col min="11806" max="11806" width="3" style="2" customWidth="1"/>
    <col min="11807" max="11807" width="3.7109375" style="2" bestFit="1" customWidth="1"/>
    <col min="11808" max="11808" width="3.28515625" style="2" customWidth="1"/>
    <col min="11809" max="11809" width="3.5703125" style="2" bestFit="1" customWidth="1"/>
    <col min="11810" max="11810" width="6" style="2" customWidth="1"/>
    <col min="11811" max="11811" width="36.28515625" style="2" bestFit="1" customWidth="1"/>
    <col min="11812" max="11812" width="19.85546875" style="2" customWidth="1"/>
    <col min="11813" max="11813" width="4.5703125" style="2" customWidth="1"/>
    <col min="11814" max="11814" width="6" style="2" customWidth="1"/>
    <col min="11815" max="11815" width="5.42578125" style="2" customWidth="1"/>
    <col min="11816" max="11816" width="4.7109375" style="2" customWidth="1"/>
    <col min="11817" max="11817" width="6" style="2" customWidth="1"/>
    <col min="11818" max="12025" width="9.140625" style="2"/>
    <col min="12026" max="12026" width="6.28515625" style="2" customWidth="1"/>
    <col min="12027" max="12027" width="14.28515625" style="2" bestFit="1" customWidth="1"/>
    <col min="12028" max="12028" width="49.140625" style="2" bestFit="1" customWidth="1"/>
    <col min="12029" max="12030" width="4.42578125" style="2" customWidth="1"/>
    <col min="12031" max="12031" width="3.7109375" style="2" customWidth="1"/>
    <col min="12032" max="12032" width="3.5703125" style="2" customWidth="1"/>
    <col min="12033" max="12033" width="3.28515625" style="2" customWidth="1"/>
    <col min="12034" max="12034" width="3.5703125" style="2" customWidth="1"/>
    <col min="12035" max="12035" width="3.42578125" style="2" customWidth="1"/>
    <col min="12036" max="12036" width="3.85546875" style="2" bestFit="1" customWidth="1"/>
    <col min="12037" max="12037" width="3.5703125" style="2" customWidth="1"/>
    <col min="12038" max="12038" width="3.28515625" style="2" bestFit="1" customWidth="1"/>
    <col min="12039" max="12039" width="2.85546875" style="2" bestFit="1" customWidth="1"/>
    <col min="12040" max="12040" width="4.28515625" style="2" bestFit="1" customWidth="1"/>
    <col min="12041" max="12041" width="3.85546875" style="2" bestFit="1" customWidth="1"/>
    <col min="12042" max="12042" width="4.140625" style="2" bestFit="1" customWidth="1"/>
    <col min="12043" max="12043" width="3" style="2" bestFit="1" customWidth="1"/>
    <col min="12044" max="12044" width="2.85546875" style="2" bestFit="1" customWidth="1"/>
    <col min="12045" max="12045" width="3.85546875" style="2" bestFit="1" customWidth="1"/>
    <col min="12046" max="12046" width="4.140625" style="2" customWidth="1"/>
    <col min="12047" max="12047" width="3.5703125" style="2" customWidth="1"/>
    <col min="12048" max="12048" width="3.42578125" style="2" customWidth="1"/>
    <col min="12049" max="12049" width="2.85546875" style="2" bestFit="1" customWidth="1"/>
    <col min="12050" max="12050" width="3.7109375" style="2" bestFit="1" customWidth="1"/>
    <col min="12051" max="12051" width="3.85546875" style="2" bestFit="1" customWidth="1"/>
    <col min="12052" max="12052" width="3.28515625" style="2" customWidth="1"/>
    <col min="12053" max="12054" width="3.140625" style="2" bestFit="1" customWidth="1"/>
    <col min="12055" max="12055" width="3.85546875" style="2" bestFit="1" customWidth="1"/>
    <col min="12056" max="12056" width="3.7109375" style="2" bestFit="1" customWidth="1"/>
    <col min="12057" max="12057" width="3.85546875" style="2" bestFit="1" customWidth="1"/>
    <col min="12058" max="12058" width="2.7109375" style="2" bestFit="1" customWidth="1"/>
    <col min="12059" max="12059" width="3" style="2" bestFit="1" customWidth="1"/>
    <col min="12060" max="12061" width="3.5703125" style="2" bestFit="1" customWidth="1"/>
    <col min="12062" max="12062" width="3" style="2" customWidth="1"/>
    <col min="12063" max="12063" width="3.7109375" style="2" bestFit="1" customWidth="1"/>
    <col min="12064" max="12064" width="3.28515625" style="2" customWidth="1"/>
    <col min="12065" max="12065" width="3.5703125" style="2" bestFit="1" customWidth="1"/>
    <col min="12066" max="12066" width="6" style="2" customWidth="1"/>
    <col min="12067" max="12067" width="36.28515625" style="2" bestFit="1" customWidth="1"/>
    <col min="12068" max="12068" width="19.85546875" style="2" customWidth="1"/>
    <col min="12069" max="12069" width="4.5703125" style="2" customWidth="1"/>
    <col min="12070" max="12070" width="6" style="2" customWidth="1"/>
    <col min="12071" max="12071" width="5.42578125" style="2" customWidth="1"/>
    <col min="12072" max="12072" width="4.7109375" style="2" customWidth="1"/>
    <col min="12073" max="12073" width="6" style="2" customWidth="1"/>
    <col min="12074" max="12281" width="9.140625" style="2"/>
    <col min="12282" max="12282" width="6.28515625" style="2" customWidth="1"/>
    <col min="12283" max="12283" width="14.28515625" style="2" bestFit="1" customWidth="1"/>
    <col min="12284" max="12284" width="49.140625" style="2" bestFit="1" customWidth="1"/>
    <col min="12285" max="12286" width="4.42578125" style="2" customWidth="1"/>
    <col min="12287" max="12287" width="3.7109375" style="2" customWidth="1"/>
    <col min="12288" max="12288" width="3.5703125" style="2" customWidth="1"/>
    <col min="12289" max="12289" width="3.28515625" style="2" customWidth="1"/>
    <col min="12290" max="12290" width="3.5703125" style="2" customWidth="1"/>
    <col min="12291" max="12291" width="3.42578125" style="2" customWidth="1"/>
    <col min="12292" max="12292" width="3.85546875" style="2" bestFit="1" customWidth="1"/>
    <col min="12293" max="12293" width="3.5703125" style="2" customWidth="1"/>
    <col min="12294" max="12294" width="3.28515625" style="2" bestFit="1" customWidth="1"/>
    <col min="12295" max="12295" width="2.85546875" style="2" bestFit="1" customWidth="1"/>
    <col min="12296" max="12296" width="4.28515625" style="2" bestFit="1" customWidth="1"/>
    <col min="12297" max="12297" width="3.85546875" style="2" bestFit="1" customWidth="1"/>
    <col min="12298" max="12298" width="4.140625" style="2" bestFit="1" customWidth="1"/>
    <col min="12299" max="12299" width="3" style="2" bestFit="1" customWidth="1"/>
    <col min="12300" max="12300" width="2.85546875" style="2" bestFit="1" customWidth="1"/>
    <col min="12301" max="12301" width="3.85546875" style="2" bestFit="1" customWidth="1"/>
    <col min="12302" max="12302" width="4.140625" style="2" customWidth="1"/>
    <col min="12303" max="12303" width="3.5703125" style="2" customWidth="1"/>
    <col min="12304" max="12304" width="3.42578125" style="2" customWidth="1"/>
    <col min="12305" max="12305" width="2.85546875" style="2" bestFit="1" customWidth="1"/>
    <col min="12306" max="12306" width="3.7109375" style="2" bestFit="1" customWidth="1"/>
    <col min="12307" max="12307" width="3.85546875" style="2" bestFit="1" customWidth="1"/>
    <col min="12308" max="12308" width="3.28515625" style="2" customWidth="1"/>
    <col min="12309" max="12310" width="3.140625" style="2" bestFit="1" customWidth="1"/>
    <col min="12311" max="12311" width="3.85546875" style="2" bestFit="1" customWidth="1"/>
    <col min="12312" max="12312" width="3.7109375" style="2" bestFit="1" customWidth="1"/>
    <col min="12313" max="12313" width="3.85546875" style="2" bestFit="1" customWidth="1"/>
    <col min="12314" max="12314" width="2.7109375" style="2" bestFit="1" customWidth="1"/>
    <col min="12315" max="12315" width="3" style="2" bestFit="1" customWidth="1"/>
    <col min="12316" max="12317" width="3.5703125" style="2" bestFit="1" customWidth="1"/>
    <col min="12318" max="12318" width="3" style="2" customWidth="1"/>
    <col min="12319" max="12319" width="3.7109375" style="2" bestFit="1" customWidth="1"/>
    <col min="12320" max="12320" width="3.28515625" style="2" customWidth="1"/>
    <col min="12321" max="12321" width="3.5703125" style="2" bestFit="1" customWidth="1"/>
    <col min="12322" max="12322" width="6" style="2" customWidth="1"/>
    <col min="12323" max="12323" width="36.28515625" style="2" bestFit="1" customWidth="1"/>
    <col min="12324" max="12324" width="19.85546875" style="2" customWidth="1"/>
    <col min="12325" max="12325" width="4.5703125" style="2" customWidth="1"/>
    <col min="12326" max="12326" width="6" style="2" customWidth="1"/>
    <col min="12327" max="12327" width="5.42578125" style="2" customWidth="1"/>
    <col min="12328" max="12328" width="4.7109375" style="2" customWidth="1"/>
    <col min="12329" max="12329" width="6" style="2" customWidth="1"/>
    <col min="12330" max="12537" width="9.140625" style="2"/>
    <col min="12538" max="12538" width="6.28515625" style="2" customWidth="1"/>
    <col min="12539" max="12539" width="14.28515625" style="2" bestFit="1" customWidth="1"/>
    <col min="12540" max="12540" width="49.140625" style="2" bestFit="1" customWidth="1"/>
    <col min="12541" max="12542" width="4.42578125" style="2" customWidth="1"/>
    <col min="12543" max="12543" width="3.7109375" style="2" customWidth="1"/>
    <col min="12544" max="12544" width="3.5703125" style="2" customWidth="1"/>
    <col min="12545" max="12545" width="3.28515625" style="2" customWidth="1"/>
    <col min="12546" max="12546" width="3.5703125" style="2" customWidth="1"/>
    <col min="12547" max="12547" width="3.42578125" style="2" customWidth="1"/>
    <col min="12548" max="12548" width="3.85546875" style="2" bestFit="1" customWidth="1"/>
    <col min="12549" max="12549" width="3.5703125" style="2" customWidth="1"/>
    <col min="12550" max="12550" width="3.28515625" style="2" bestFit="1" customWidth="1"/>
    <col min="12551" max="12551" width="2.85546875" style="2" bestFit="1" customWidth="1"/>
    <col min="12552" max="12552" width="4.28515625" style="2" bestFit="1" customWidth="1"/>
    <col min="12553" max="12553" width="3.85546875" style="2" bestFit="1" customWidth="1"/>
    <col min="12554" max="12554" width="4.140625" style="2" bestFit="1" customWidth="1"/>
    <col min="12555" max="12555" width="3" style="2" bestFit="1" customWidth="1"/>
    <col min="12556" max="12556" width="2.85546875" style="2" bestFit="1" customWidth="1"/>
    <col min="12557" max="12557" width="3.85546875" style="2" bestFit="1" customWidth="1"/>
    <col min="12558" max="12558" width="4.140625" style="2" customWidth="1"/>
    <col min="12559" max="12559" width="3.5703125" style="2" customWidth="1"/>
    <col min="12560" max="12560" width="3.42578125" style="2" customWidth="1"/>
    <col min="12561" max="12561" width="2.85546875" style="2" bestFit="1" customWidth="1"/>
    <col min="12562" max="12562" width="3.7109375" style="2" bestFit="1" customWidth="1"/>
    <col min="12563" max="12563" width="3.85546875" style="2" bestFit="1" customWidth="1"/>
    <col min="12564" max="12564" width="3.28515625" style="2" customWidth="1"/>
    <col min="12565" max="12566" width="3.140625" style="2" bestFit="1" customWidth="1"/>
    <col min="12567" max="12567" width="3.85546875" style="2" bestFit="1" customWidth="1"/>
    <col min="12568" max="12568" width="3.7109375" style="2" bestFit="1" customWidth="1"/>
    <col min="12569" max="12569" width="3.85546875" style="2" bestFit="1" customWidth="1"/>
    <col min="12570" max="12570" width="2.7109375" style="2" bestFit="1" customWidth="1"/>
    <col min="12571" max="12571" width="3" style="2" bestFit="1" customWidth="1"/>
    <col min="12572" max="12573" width="3.5703125" style="2" bestFit="1" customWidth="1"/>
    <col min="12574" max="12574" width="3" style="2" customWidth="1"/>
    <col min="12575" max="12575" width="3.7109375" style="2" bestFit="1" customWidth="1"/>
    <col min="12576" max="12576" width="3.28515625" style="2" customWidth="1"/>
    <col min="12577" max="12577" width="3.5703125" style="2" bestFit="1" customWidth="1"/>
    <col min="12578" max="12578" width="6" style="2" customWidth="1"/>
    <col min="12579" max="12579" width="36.28515625" style="2" bestFit="1" customWidth="1"/>
    <col min="12580" max="12580" width="19.85546875" style="2" customWidth="1"/>
    <col min="12581" max="12581" width="4.5703125" style="2" customWidth="1"/>
    <col min="12582" max="12582" width="6" style="2" customWidth="1"/>
    <col min="12583" max="12583" width="5.42578125" style="2" customWidth="1"/>
    <col min="12584" max="12584" width="4.7109375" style="2" customWidth="1"/>
    <col min="12585" max="12585" width="6" style="2" customWidth="1"/>
    <col min="12586" max="12793" width="9.140625" style="2"/>
    <col min="12794" max="12794" width="6.28515625" style="2" customWidth="1"/>
    <col min="12795" max="12795" width="14.28515625" style="2" bestFit="1" customWidth="1"/>
    <col min="12796" max="12796" width="49.140625" style="2" bestFit="1" customWidth="1"/>
    <col min="12797" max="12798" width="4.42578125" style="2" customWidth="1"/>
    <col min="12799" max="12799" width="3.7109375" style="2" customWidth="1"/>
    <col min="12800" max="12800" width="3.5703125" style="2" customWidth="1"/>
    <col min="12801" max="12801" width="3.28515625" style="2" customWidth="1"/>
    <col min="12802" max="12802" width="3.5703125" style="2" customWidth="1"/>
    <col min="12803" max="12803" width="3.42578125" style="2" customWidth="1"/>
    <col min="12804" max="12804" width="3.85546875" style="2" bestFit="1" customWidth="1"/>
    <col min="12805" max="12805" width="3.5703125" style="2" customWidth="1"/>
    <col min="12806" max="12806" width="3.28515625" style="2" bestFit="1" customWidth="1"/>
    <col min="12807" max="12807" width="2.85546875" style="2" bestFit="1" customWidth="1"/>
    <col min="12808" max="12808" width="4.28515625" style="2" bestFit="1" customWidth="1"/>
    <col min="12809" max="12809" width="3.85546875" style="2" bestFit="1" customWidth="1"/>
    <col min="12810" max="12810" width="4.140625" style="2" bestFit="1" customWidth="1"/>
    <col min="12811" max="12811" width="3" style="2" bestFit="1" customWidth="1"/>
    <col min="12812" max="12812" width="2.85546875" style="2" bestFit="1" customWidth="1"/>
    <col min="12813" max="12813" width="3.85546875" style="2" bestFit="1" customWidth="1"/>
    <col min="12814" max="12814" width="4.140625" style="2" customWidth="1"/>
    <col min="12815" max="12815" width="3.5703125" style="2" customWidth="1"/>
    <col min="12816" max="12816" width="3.42578125" style="2" customWidth="1"/>
    <col min="12817" max="12817" width="2.85546875" style="2" bestFit="1" customWidth="1"/>
    <col min="12818" max="12818" width="3.7109375" style="2" bestFit="1" customWidth="1"/>
    <col min="12819" max="12819" width="3.85546875" style="2" bestFit="1" customWidth="1"/>
    <col min="12820" max="12820" width="3.28515625" style="2" customWidth="1"/>
    <col min="12821" max="12822" width="3.140625" style="2" bestFit="1" customWidth="1"/>
    <col min="12823" max="12823" width="3.85546875" style="2" bestFit="1" customWidth="1"/>
    <col min="12824" max="12824" width="3.7109375" style="2" bestFit="1" customWidth="1"/>
    <col min="12825" max="12825" width="3.85546875" style="2" bestFit="1" customWidth="1"/>
    <col min="12826" max="12826" width="2.7109375" style="2" bestFit="1" customWidth="1"/>
    <col min="12827" max="12827" width="3" style="2" bestFit="1" customWidth="1"/>
    <col min="12828" max="12829" width="3.5703125" style="2" bestFit="1" customWidth="1"/>
    <col min="12830" max="12830" width="3" style="2" customWidth="1"/>
    <col min="12831" max="12831" width="3.7109375" style="2" bestFit="1" customWidth="1"/>
    <col min="12832" max="12832" width="3.28515625" style="2" customWidth="1"/>
    <col min="12833" max="12833" width="3.5703125" style="2" bestFit="1" customWidth="1"/>
    <col min="12834" max="12834" width="6" style="2" customWidth="1"/>
    <col min="12835" max="12835" width="36.28515625" style="2" bestFit="1" customWidth="1"/>
    <col min="12836" max="12836" width="19.85546875" style="2" customWidth="1"/>
    <col min="12837" max="12837" width="4.5703125" style="2" customWidth="1"/>
    <col min="12838" max="12838" width="6" style="2" customWidth="1"/>
    <col min="12839" max="12839" width="5.42578125" style="2" customWidth="1"/>
    <col min="12840" max="12840" width="4.7109375" style="2" customWidth="1"/>
    <col min="12841" max="12841" width="6" style="2" customWidth="1"/>
    <col min="12842" max="13049" width="9.140625" style="2"/>
    <col min="13050" max="13050" width="6.28515625" style="2" customWidth="1"/>
    <col min="13051" max="13051" width="14.28515625" style="2" bestFit="1" customWidth="1"/>
    <col min="13052" max="13052" width="49.140625" style="2" bestFit="1" customWidth="1"/>
    <col min="13053" max="13054" width="4.42578125" style="2" customWidth="1"/>
    <col min="13055" max="13055" width="3.7109375" style="2" customWidth="1"/>
    <col min="13056" max="13056" width="3.5703125" style="2" customWidth="1"/>
    <col min="13057" max="13057" width="3.28515625" style="2" customWidth="1"/>
    <col min="13058" max="13058" width="3.5703125" style="2" customWidth="1"/>
    <col min="13059" max="13059" width="3.42578125" style="2" customWidth="1"/>
    <col min="13060" max="13060" width="3.85546875" style="2" bestFit="1" customWidth="1"/>
    <col min="13061" max="13061" width="3.5703125" style="2" customWidth="1"/>
    <col min="13062" max="13062" width="3.28515625" style="2" bestFit="1" customWidth="1"/>
    <col min="13063" max="13063" width="2.85546875" style="2" bestFit="1" customWidth="1"/>
    <col min="13064" max="13064" width="4.28515625" style="2" bestFit="1" customWidth="1"/>
    <col min="13065" max="13065" width="3.85546875" style="2" bestFit="1" customWidth="1"/>
    <col min="13066" max="13066" width="4.140625" style="2" bestFit="1" customWidth="1"/>
    <col min="13067" max="13067" width="3" style="2" bestFit="1" customWidth="1"/>
    <col min="13068" max="13068" width="2.85546875" style="2" bestFit="1" customWidth="1"/>
    <col min="13069" max="13069" width="3.85546875" style="2" bestFit="1" customWidth="1"/>
    <col min="13070" max="13070" width="4.140625" style="2" customWidth="1"/>
    <col min="13071" max="13071" width="3.5703125" style="2" customWidth="1"/>
    <col min="13072" max="13072" width="3.42578125" style="2" customWidth="1"/>
    <col min="13073" max="13073" width="2.85546875" style="2" bestFit="1" customWidth="1"/>
    <col min="13074" max="13074" width="3.7109375" style="2" bestFit="1" customWidth="1"/>
    <col min="13075" max="13075" width="3.85546875" style="2" bestFit="1" customWidth="1"/>
    <col min="13076" max="13076" width="3.28515625" style="2" customWidth="1"/>
    <col min="13077" max="13078" width="3.140625" style="2" bestFit="1" customWidth="1"/>
    <col min="13079" max="13079" width="3.85546875" style="2" bestFit="1" customWidth="1"/>
    <col min="13080" max="13080" width="3.7109375" style="2" bestFit="1" customWidth="1"/>
    <col min="13081" max="13081" width="3.85546875" style="2" bestFit="1" customWidth="1"/>
    <col min="13082" max="13082" width="2.7109375" style="2" bestFit="1" customWidth="1"/>
    <col min="13083" max="13083" width="3" style="2" bestFit="1" customWidth="1"/>
    <col min="13084" max="13085" width="3.5703125" style="2" bestFit="1" customWidth="1"/>
    <col min="13086" max="13086" width="3" style="2" customWidth="1"/>
    <col min="13087" max="13087" width="3.7109375" style="2" bestFit="1" customWidth="1"/>
    <col min="13088" max="13088" width="3.28515625" style="2" customWidth="1"/>
    <col min="13089" max="13089" width="3.5703125" style="2" bestFit="1" customWidth="1"/>
    <col min="13090" max="13090" width="6" style="2" customWidth="1"/>
    <col min="13091" max="13091" width="36.28515625" style="2" bestFit="1" customWidth="1"/>
    <col min="13092" max="13092" width="19.85546875" style="2" customWidth="1"/>
    <col min="13093" max="13093" width="4.5703125" style="2" customWidth="1"/>
    <col min="13094" max="13094" width="6" style="2" customWidth="1"/>
    <col min="13095" max="13095" width="5.42578125" style="2" customWidth="1"/>
    <col min="13096" max="13096" width="4.7109375" style="2" customWidth="1"/>
    <col min="13097" max="13097" width="6" style="2" customWidth="1"/>
    <col min="13098" max="13305" width="9.140625" style="2"/>
    <col min="13306" max="13306" width="6.28515625" style="2" customWidth="1"/>
    <col min="13307" max="13307" width="14.28515625" style="2" bestFit="1" customWidth="1"/>
    <col min="13308" max="13308" width="49.140625" style="2" bestFit="1" customWidth="1"/>
    <col min="13309" max="13310" width="4.42578125" style="2" customWidth="1"/>
    <col min="13311" max="13311" width="3.7109375" style="2" customWidth="1"/>
    <col min="13312" max="13312" width="3.5703125" style="2" customWidth="1"/>
    <col min="13313" max="13313" width="3.28515625" style="2" customWidth="1"/>
    <col min="13314" max="13314" width="3.5703125" style="2" customWidth="1"/>
    <col min="13315" max="13315" width="3.42578125" style="2" customWidth="1"/>
    <col min="13316" max="13316" width="3.85546875" style="2" bestFit="1" customWidth="1"/>
    <col min="13317" max="13317" width="3.5703125" style="2" customWidth="1"/>
    <col min="13318" max="13318" width="3.28515625" style="2" bestFit="1" customWidth="1"/>
    <col min="13319" max="13319" width="2.85546875" style="2" bestFit="1" customWidth="1"/>
    <col min="13320" max="13320" width="4.28515625" style="2" bestFit="1" customWidth="1"/>
    <col min="13321" max="13321" width="3.85546875" style="2" bestFit="1" customWidth="1"/>
    <col min="13322" max="13322" width="4.140625" style="2" bestFit="1" customWidth="1"/>
    <col min="13323" max="13323" width="3" style="2" bestFit="1" customWidth="1"/>
    <col min="13324" max="13324" width="2.85546875" style="2" bestFit="1" customWidth="1"/>
    <col min="13325" max="13325" width="3.85546875" style="2" bestFit="1" customWidth="1"/>
    <col min="13326" max="13326" width="4.140625" style="2" customWidth="1"/>
    <col min="13327" max="13327" width="3.5703125" style="2" customWidth="1"/>
    <col min="13328" max="13328" width="3.42578125" style="2" customWidth="1"/>
    <col min="13329" max="13329" width="2.85546875" style="2" bestFit="1" customWidth="1"/>
    <col min="13330" max="13330" width="3.7109375" style="2" bestFit="1" customWidth="1"/>
    <col min="13331" max="13331" width="3.85546875" style="2" bestFit="1" customWidth="1"/>
    <col min="13332" max="13332" width="3.28515625" style="2" customWidth="1"/>
    <col min="13333" max="13334" width="3.140625" style="2" bestFit="1" customWidth="1"/>
    <col min="13335" max="13335" width="3.85546875" style="2" bestFit="1" customWidth="1"/>
    <col min="13336" max="13336" width="3.7109375" style="2" bestFit="1" customWidth="1"/>
    <col min="13337" max="13337" width="3.85546875" style="2" bestFit="1" customWidth="1"/>
    <col min="13338" max="13338" width="2.7109375" style="2" bestFit="1" customWidth="1"/>
    <col min="13339" max="13339" width="3" style="2" bestFit="1" customWidth="1"/>
    <col min="13340" max="13341" width="3.5703125" style="2" bestFit="1" customWidth="1"/>
    <col min="13342" max="13342" width="3" style="2" customWidth="1"/>
    <col min="13343" max="13343" width="3.7109375" style="2" bestFit="1" customWidth="1"/>
    <col min="13344" max="13344" width="3.28515625" style="2" customWidth="1"/>
    <col min="13345" max="13345" width="3.5703125" style="2" bestFit="1" customWidth="1"/>
    <col min="13346" max="13346" width="6" style="2" customWidth="1"/>
    <col min="13347" max="13347" width="36.28515625" style="2" bestFit="1" customWidth="1"/>
    <col min="13348" max="13348" width="19.85546875" style="2" customWidth="1"/>
    <col min="13349" max="13349" width="4.5703125" style="2" customWidth="1"/>
    <col min="13350" max="13350" width="6" style="2" customWidth="1"/>
    <col min="13351" max="13351" width="5.42578125" style="2" customWidth="1"/>
    <col min="13352" max="13352" width="4.7109375" style="2" customWidth="1"/>
    <col min="13353" max="13353" width="6" style="2" customWidth="1"/>
    <col min="13354" max="13561" width="9.140625" style="2"/>
    <col min="13562" max="13562" width="6.28515625" style="2" customWidth="1"/>
    <col min="13563" max="13563" width="14.28515625" style="2" bestFit="1" customWidth="1"/>
    <col min="13564" max="13564" width="49.140625" style="2" bestFit="1" customWidth="1"/>
    <col min="13565" max="13566" width="4.42578125" style="2" customWidth="1"/>
    <col min="13567" max="13567" width="3.7109375" style="2" customWidth="1"/>
    <col min="13568" max="13568" width="3.5703125" style="2" customWidth="1"/>
    <col min="13569" max="13569" width="3.28515625" style="2" customWidth="1"/>
    <col min="13570" max="13570" width="3.5703125" style="2" customWidth="1"/>
    <col min="13571" max="13571" width="3.42578125" style="2" customWidth="1"/>
    <col min="13572" max="13572" width="3.85546875" style="2" bestFit="1" customWidth="1"/>
    <col min="13573" max="13573" width="3.5703125" style="2" customWidth="1"/>
    <col min="13574" max="13574" width="3.28515625" style="2" bestFit="1" customWidth="1"/>
    <col min="13575" max="13575" width="2.85546875" style="2" bestFit="1" customWidth="1"/>
    <col min="13576" max="13576" width="4.28515625" style="2" bestFit="1" customWidth="1"/>
    <col min="13577" max="13577" width="3.85546875" style="2" bestFit="1" customWidth="1"/>
    <col min="13578" max="13578" width="4.140625" style="2" bestFit="1" customWidth="1"/>
    <col min="13579" max="13579" width="3" style="2" bestFit="1" customWidth="1"/>
    <col min="13580" max="13580" width="2.85546875" style="2" bestFit="1" customWidth="1"/>
    <col min="13581" max="13581" width="3.85546875" style="2" bestFit="1" customWidth="1"/>
    <col min="13582" max="13582" width="4.140625" style="2" customWidth="1"/>
    <col min="13583" max="13583" width="3.5703125" style="2" customWidth="1"/>
    <col min="13584" max="13584" width="3.42578125" style="2" customWidth="1"/>
    <col min="13585" max="13585" width="2.85546875" style="2" bestFit="1" customWidth="1"/>
    <col min="13586" max="13586" width="3.7109375" style="2" bestFit="1" customWidth="1"/>
    <col min="13587" max="13587" width="3.85546875" style="2" bestFit="1" customWidth="1"/>
    <col min="13588" max="13588" width="3.28515625" style="2" customWidth="1"/>
    <col min="13589" max="13590" width="3.140625" style="2" bestFit="1" customWidth="1"/>
    <col min="13591" max="13591" width="3.85546875" style="2" bestFit="1" customWidth="1"/>
    <col min="13592" max="13592" width="3.7109375" style="2" bestFit="1" customWidth="1"/>
    <col min="13593" max="13593" width="3.85546875" style="2" bestFit="1" customWidth="1"/>
    <col min="13594" max="13594" width="2.7109375" style="2" bestFit="1" customWidth="1"/>
    <col min="13595" max="13595" width="3" style="2" bestFit="1" customWidth="1"/>
    <col min="13596" max="13597" width="3.5703125" style="2" bestFit="1" customWidth="1"/>
    <col min="13598" max="13598" width="3" style="2" customWidth="1"/>
    <col min="13599" max="13599" width="3.7109375" style="2" bestFit="1" customWidth="1"/>
    <col min="13600" max="13600" width="3.28515625" style="2" customWidth="1"/>
    <col min="13601" max="13601" width="3.5703125" style="2" bestFit="1" customWidth="1"/>
    <col min="13602" max="13602" width="6" style="2" customWidth="1"/>
    <col min="13603" max="13603" width="36.28515625" style="2" bestFit="1" customWidth="1"/>
    <col min="13604" max="13604" width="19.85546875" style="2" customWidth="1"/>
    <col min="13605" max="13605" width="4.5703125" style="2" customWidth="1"/>
    <col min="13606" max="13606" width="6" style="2" customWidth="1"/>
    <col min="13607" max="13607" width="5.42578125" style="2" customWidth="1"/>
    <col min="13608" max="13608" width="4.7109375" style="2" customWidth="1"/>
    <col min="13609" max="13609" width="6" style="2" customWidth="1"/>
    <col min="13610" max="13817" width="9.140625" style="2"/>
    <col min="13818" max="13818" width="6.28515625" style="2" customWidth="1"/>
    <col min="13819" max="13819" width="14.28515625" style="2" bestFit="1" customWidth="1"/>
    <col min="13820" max="13820" width="49.140625" style="2" bestFit="1" customWidth="1"/>
    <col min="13821" max="13822" width="4.42578125" style="2" customWidth="1"/>
    <col min="13823" max="13823" width="3.7109375" style="2" customWidth="1"/>
    <col min="13824" max="13824" width="3.5703125" style="2" customWidth="1"/>
    <col min="13825" max="13825" width="3.28515625" style="2" customWidth="1"/>
    <col min="13826" max="13826" width="3.5703125" style="2" customWidth="1"/>
    <col min="13827" max="13827" width="3.42578125" style="2" customWidth="1"/>
    <col min="13828" max="13828" width="3.85546875" style="2" bestFit="1" customWidth="1"/>
    <col min="13829" max="13829" width="3.5703125" style="2" customWidth="1"/>
    <col min="13830" max="13830" width="3.28515625" style="2" bestFit="1" customWidth="1"/>
    <col min="13831" max="13831" width="2.85546875" style="2" bestFit="1" customWidth="1"/>
    <col min="13832" max="13832" width="4.28515625" style="2" bestFit="1" customWidth="1"/>
    <col min="13833" max="13833" width="3.85546875" style="2" bestFit="1" customWidth="1"/>
    <col min="13834" max="13834" width="4.140625" style="2" bestFit="1" customWidth="1"/>
    <col min="13835" max="13835" width="3" style="2" bestFit="1" customWidth="1"/>
    <col min="13836" max="13836" width="2.85546875" style="2" bestFit="1" customWidth="1"/>
    <col min="13837" max="13837" width="3.85546875" style="2" bestFit="1" customWidth="1"/>
    <col min="13838" max="13838" width="4.140625" style="2" customWidth="1"/>
    <col min="13839" max="13839" width="3.5703125" style="2" customWidth="1"/>
    <col min="13840" max="13840" width="3.42578125" style="2" customWidth="1"/>
    <col min="13841" max="13841" width="2.85546875" style="2" bestFit="1" customWidth="1"/>
    <col min="13842" max="13842" width="3.7109375" style="2" bestFit="1" customWidth="1"/>
    <col min="13843" max="13843" width="3.85546875" style="2" bestFit="1" customWidth="1"/>
    <col min="13844" max="13844" width="3.28515625" style="2" customWidth="1"/>
    <col min="13845" max="13846" width="3.140625" style="2" bestFit="1" customWidth="1"/>
    <col min="13847" max="13847" width="3.85546875" style="2" bestFit="1" customWidth="1"/>
    <col min="13848" max="13848" width="3.7109375" style="2" bestFit="1" customWidth="1"/>
    <col min="13849" max="13849" width="3.85546875" style="2" bestFit="1" customWidth="1"/>
    <col min="13850" max="13850" width="2.7109375" style="2" bestFit="1" customWidth="1"/>
    <col min="13851" max="13851" width="3" style="2" bestFit="1" customWidth="1"/>
    <col min="13852" max="13853" width="3.5703125" style="2" bestFit="1" customWidth="1"/>
    <col min="13854" max="13854" width="3" style="2" customWidth="1"/>
    <col min="13855" max="13855" width="3.7109375" style="2" bestFit="1" customWidth="1"/>
    <col min="13856" max="13856" width="3.28515625" style="2" customWidth="1"/>
    <col min="13857" max="13857" width="3.5703125" style="2" bestFit="1" customWidth="1"/>
    <col min="13858" max="13858" width="6" style="2" customWidth="1"/>
    <col min="13859" max="13859" width="36.28515625" style="2" bestFit="1" customWidth="1"/>
    <col min="13860" max="13860" width="19.85546875" style="2" customWidth="1"/>
    <col min="13861" max="13861" width="4.5703125" style="2" customWidth="1"/>
    <col min="13862" max="13862" width="6" style="2" customWidth="1"/>
    <col min="13863" max="13863" width="5.42578125" style="2" customWidth="1"/>
    <col min="13864" max="13864" width="4.7109375" style="2" customWidth="1"/>
    <col min="13865" max="13865" width="6" style="2" customWidth="1"/>
    <col min="13866" max="14073" width="9.140625" style="2"/>
    <col min="14074" max="14074" width="6.28515625" style="2" customWidth="1"/>
    <col min="14075" max="14075" width="14.28515625" style="2" bestFit="1" customWidth="1"/>
    <col min="14076" max="14076" width="49.140625" style="2" bestFit="1" customWidth="1"/>
    <col min="14077" max="14078" width="4.42578125" style="2" customWidth="1"/>
    <col min="14079" max="14079" width="3.7109375" style="2" customWidth="1"/>
    <col min="14080" max="14080" width="3.5703125" style="2" customWidth="1"/>
    <col min="14081" max="14081" width="3.28515625" style="2" customWidth="1"/>
    <col min="14082" max="14082" width="3.5703125" style="2" customWidth="1"/>
    <col min="14083" max="14083" width="3.42578125" style="2" customWidth="1"/>
    <col min="14084" max="14084" width="3.85546875" style="2" bestFit="1" customWidth="1"/>
    <col min="14085" max="14085" width="3.5703125" style="2" customWidth="1"/>
    <col min="14086" max="14086" width="3.28515625" style="2" bestFit="1" customWidth="1"/>
    <col min="14087" max="14087" width="2.85546875" style="2" bestFit="1" customWidth="1"/>
    <col min="14088" max="14088" width="4.28515625" style="2" bestFit="1" customWidth="1"/>
    <col min="14089" max="14089" width="3.85546875" style="2" bestFit="1" customWidth="1"/>
    <col min="14090" max="14090" width="4.140625" style="2" bestFit="1" customWidth="1"/>
    <col min="14091" max="14091" width="3" style="2" bestFit="1" customWidth="1"/>
    <col min="14092" max="14092" width="2.85546875" style="2" bestFit="1" customWidth="1"/>
    <col min="14093" max="14093" width="3.85546875" style="2" bestFit="1" customWidth="1"/>
    <col min="14094" max="14094" width="4.140625" style="2" customWidth="1"/>
    <col min="14095" max="14095" width="3.5703125" style="2" customWidth="1"/>
    <col min="14096" max="14096" width="3.42578125" style="2" customWidth="1"/>
    <col min="14097" max="14097" width="2.85546875" style="2" bestFit="1" customWidth="1"/>
    <col min="14098" max="14098" width="3.7109375" style="2" bestFit="1" customWidth="1"/>
    <col min="14099" max="14099" width="3.85546875" style="2" bestFit="1" customWidth="1"/>
    <col min="14100" max="14100" width="3.28515625" style="2" customWidth="1"/>
    <col min="14101" max="14102" width="3.140625" style="2" bestFit="1" customWidth="1"/>
    <col min="14103" max="14103" width="3.85546875" style="2" bestFit="1" customWidth="1"/>
    <col min="14104" max="14104" width="3.7109375" style="2" bestFit="1" customWidth="1"/>
    <col min="14105" max="14105" width="3.85546875" style="2" bestFit="1" customWidth="1"/>
    <col min="14106" max="14106" width="2.7109375" style="2" bestFit="1" customWidth="1"/>
    <col min="14107" max="14107" width="3" style="2" bestFit="1" customWidth="1"/>
    <col min="14108" max="14109" width="3.5703125" style="2" bestFit="1" customWidth="1"/>
    <col min="14110" max="14110" width="3" style="2" customWidth="1"/>
    <col min="14111" max="14111" width="3.7109375" style="2" bestFit="1" customWidth="1"/>
    <col min="14112" max="14112" width="3.28515625" style="2" customWidth="1"/>
    <col min="14113" max="14113" width="3.5703125" style="2" bestFit="1" customWidth="1"/>
    <col min="14114" max="14114" width="6" style="2" customWidth="1"/>
    <col min="14115" max="14115" width="36.28515625" style="2" bestFit="1" customWidth="1"/>
    <col min="14116" max="14116" width="19.85546875" style="2" customWidth="1"/>
    <col min="14117" max="14117" width="4.5703125" style="2" customWidth="1"/>
    <col min="14118" max="14118" width="6" style="2" customWidth="1"/>
    <col min="14119" max="14119" width="5.42578125" style="2" customWidth="1"/>
    <col min="14120" max="14120" width="4.7109375" style="2" customWidth="1"/>
    <col min="14121" max="14121" width="6" style="2" customWidth="1"/>
    <col min="14122" max="14329" width="9.140625" style="2"/>
    <col min="14330" max="14330" width="6.28515625" style="2" customWidth="1"/>
    <col min="14331" max="14331" width="14.28515625" style="2" bestFit="1" customWidth="1"/>
    <col min="14332" max="14332" width="49.140625" style="2" bestFit="1" customWidth="1"/>
    <col min="14333" max="14334" width="4.42578125" style="2" customWidth="1"/>
    <col min="14335" max="14335" width="3.7109375" style="2" customWidth="1"/>
    <col min="14336" max="14336" width="3.5703125" style="2" customWidth="1"/>
    <col min="14337" max="14337" width="3.28515625" style="2" customWidth="1"/>
    <col min="14338" max="14338" width="3.5703125" style="2" customWidth="1"/>
    <col min="14339" max="14339" width="3.42578125" style="2" customWidth="1"/>
    <col min="14340" max="14340" width="3.85546875" style="2" bestFit="1" customWidth="1"/>
    <col min="14341" max="14341" width="3.5703125" style="2" customWidth="1"/>
    <col min="14342" max="14342" width="3.28515625" style="2" bestFit="1" customWidth="1"/>
    <col min="14343" max="14343" width="2.85546875" style="2" bestFit="1" customWidth="1"/>
    <col min="14344" max="14344" width="4.28515625" style="2" bestFit="1" customWidth="1"/>
    <col min="14345" max="14345" width="3.85546875" style="2" bestFit="1" customWidth="1"/>
    <col min="14346" max="14346" width="4.140625" style="2" bestFit="1" customWidth="1"/>
    <col min="14347" max="14347" width="3" style="2" bestFit="1" customWidth="1"/>
    <col min="14348" max="14348" width="2.85546875" style="2" bestFit="1" customWidth="1"/>
    <col min="14349" max="14349" width="3.85546875" style="2" bestFit="1" customWidth="1"/>
    <col min="14350" max="14350" width="4.140625" style="2" customWidth="1"/>
    <col min="14351" max="14351" width="3.5703125" style="2" customWidth="1"/>
    <col min="14352" max="14352" width="3.42578125" style="2" customWidth="1"/>
    <col min="14353" max="14353" width="2.85546875" style="2" bestFit="1" customWidth="1"/>
    <col min="14354" max="14354" width="3.7109375" style="2" bestFit="1" customWidth="1"/>
    <col min="14355" max="14355" width="3.85546875" style="2" bestFit="1" customWidth="1"/>
    <col min="14356" max="14356" width="3.28515625" style="2" customWidth="1"/>
    <col min="14357" max="14358" width="3.140625" style="2" bestFit="1" customWidth="1"/>
    <col min="14359" max="14359" width="3.85546875" style="2" bestFit="1" customWidth="1"/>
    <col min="14360" max="14360" width="3.7109375" style="2" bestFit="1" customWidth="1"/>
    <col min="14361" max="14361" width="3.85546875" style="2" bestFit="1" customWidth="1"/>
    <col min="14362" max="14362" width="2.7109375" style="2" bestFit="1" customWidth="1"/>
    <col min="14363" max="14363" width="3" style="2" bestFit="1" customWidth="1"/>
    <col min="14364" max="14365" width="3.5703125" style="2" bestFit="1" customWidth="1"/>
    <col min="14366" max="14366" width="3" style="2" customWidth="1"/>
    <col min="14367" max="14367" width="3.7109375" style="2" bestFit="1" customWidth="1"/>
    <col min="14368" max="14368" width="3.28515625" style="2" customWidth="1"/>
    <col min="14369" max="14369" width="3.5703125" style="2" bestFit="1" customWidth="1"/>
    <col min="14370" max="14370" width="6" style="2" customWidth="1"/>
    <col min="14371" max="14371" width="36.28515625" style="2" bestFit="1" customWidth="1"/>
    <col min="14372" max="14372" width="19.85546875" style="2" customWidth="1"/>
    <col min="14373" max="14373" width="4.5703125" style="2" customWidth="1"/>
    <col min="14374" max="14374" width="6" style="2" customWidth="1"/>
    <col min="14375" max="14375" width="5.42578125" style="2" customWidth="1"/>
    <col min="14376" max="14376" width="4.7109375" style="2" customWidth="1"/>
    <col min="14377" max="14377" width="6" style="2" customWidth="1"/>
    <col min="14378" max="14585" width="9.140625" style="2"/>
    <col min="14586" max="14586" width="6.28515625" style="2" customWidth="1"/>
    <col min="14587" max="14587" width="14.28515625" style="2" bestFit="1" customWidth="1"/>
    <col min="14588" max="14588" width="49.140625" style="2" bestFit="1" customWidth="1"/>
    <col min="14589" max="14590" width="4.42578125" style="2" customWidth="1"/>
    <col min="14591" max="14591" width="3.7109375" style="2" customWidth="1"/>
    <col min="14592" max="14592" width="3.5703125" style="2" customWidth="1"/>
    <col min="14593" max="14593" width="3.28515625" style="2" customWidth="1"/>
    <col min="14594" max="14594" width="3.5703125" style="2" customWidth="1"/>
    <col min="14595" max="14595" width="3.42578125" style="2" customWidth="1"/>
    <col min="14596" max="14596" width="3.85546875" style="2" bestFit="1" customWidth="1"/>
    <col min="14597" max="14597" width="3.5703125" style="2" customWidth="1"/>
    <col min="14598" max="14598" width="3.28515625" style="2" bestFit="1" customWidth="1"/>
    <col min="14599" max="14599" width="2.85546875" style="2" bestFit="1" customWidth="1"/>
    <col min="14600" max="14600" width="4.28515625" style="2" bestFit="1" customWidth="1"/>
    <col min="14601" max="14601" width="3.85546875" style="2" bestFit="1" customWidth="1"/>
    <col min="14602" max="14602" width="4.140625" style="2" bestFit="1" customWidth="1"/>
    <col min="14603" max="14603" width="3" style="2" bestFit="1" customWidth="1"/>
    <col min="14604" max="14604" width="2.85546875" style="2" bestFit="1" customWidth="1"/>
    <col min="14605" max="14605" width="3.85546875" style="2" bestFit="1" customWidth="1"/>
    <col min="14606" max="14606" width="4.140625" style="2" customWidth="1"/>
    <col min="14607" max="14607" width="3.5703125" style="2" customWidth="1"/>
    <col min="14608" max="14608" width="3.42578125" style="2" customWidth="1"/>
    <col min="14609" max="14609" width="2.85546875" style="2" bestFit="1" customWidth="1"/>
    <col min="14610" max="14610" width="3.7109375" style="2" bestFit="1" customWidth="1"/>
    <col min="14611" max="14611" width="3.85546875" style="2" bestFit="1" customWidth="1"/>
    <col min="14612" max="14612" width="3.28515625" style="2" customWidth="1"/>
    <col min="14613" max="14614" width="3.140625" style="2" bestFit="1" customWidth="1"/>
    <col min="14615" max="14615" width="3.85546875" style="2" bestFit="1" customWidth="1"/>
    <col min="14616" max="14616" width="3.7109375" style="2" bestFit="1" customWidth="1"/>
    <col min="14617" max="14617" width="3.85546875" style="2" bestFit="1" customWidth="1"/>
    <col min="14618" max="14618" width="2.7109375" style="2" bestFit="1" customWidth="1"/>
    <col min="14619" max="14619" width="3" style="2" bestFit="1" customWidth="1"/>
    <col min="14620" max="14621" width="3.5703125" style="2" bestFit="1" customWidth="1"/>
    <col min="14622" max="14622" width="3" style="2" customWidth="1"/>
    <col min="14623" max="14623" width="3.7109375" style="2" bestFit="1" customWidth="1"/>
    <col min="14624" max="14624" width="3.28515625" style="2" customWidth="1"/>
    <col min="14625" max="14625" width="3.5703125" style="2" bestFit="1" customWidth="1"/>
    <col min="14626" max="14626" width="6" style="2" customWidth="1"/>
    <col min="14627" max="14627" width="36.28515625" style="2" bestFit="1" customWidth="1"/>
    <col min="14628" max="14628" width="19.85546875" style="2" customWidth="1"/>
    <col min="14629" max="14629" width="4.5703125" style="2" customWidth="1"/>
    <col min="14630" max="14630" width="6" style="2" customWidth="1"/>
    <col min="14631" max="14631" width="5.42578125" style="2" customWidth="1"/>
    <col min="14632" max="14632" width="4.7109375" style="2" customWidth="1"/>
    <col min="14633" max="14633" width="6" style="2" customWidth="1"/>
    <col min="14634" max="14841" width="9.140625" style="2"/>
    <col min="14842" max="14842" width="6.28515625" style="2" customWidth="1"/>
    <col min="14843" max="14843" width="14.28515625" style="2" bestFit="1" customWidth="1"/>
    <col min="14844" max="14844" width="49.140625" style="2" bestFit="1" customWidth="1"/>
    <col min="14845" max="14846" width="4.42578125" style="2" customWidth="1"/>
    <col min="14847" max="14847" width="3.7109375" style="2" customWidth="1"/>
    <col min="14848" max="14848" width="3.5703125" style="2" customWidth="1"/>
    <col min="14849" max="14849" width="3.28515625" style="2" customWidth="1"/>
    <col min="14850" max="14850" width="3.5703125" style="2" customWidth="1"/>
    <col min="14851" max="14851" width="3.42578125" style="2" customWidth="1"/>
    <col min="14852" max="14852" width="3.85546875" style="2" bestFit="1" customWidth="1"/>
    <col min="14853" max="14853" width="3.5703125" style="2" customWidth="1"/>
    <col min="14854" max="14854" width="3.28515625" style="2" bestFit="1" customWidth="1"/>
    <col min="14855" max="14855" width="2.85546875" style="2" bestFit="1" customWidth="1"/>
    <col min="14856" max="14856" width="4.28515625" style="2" bestFit="1" customWidth="1"/>
    <col min="14857" max="14857" width="3.85546875" style="2" bestFit="1" customWidth="1"/>
    <col min="14858" max="14858" width="4.140625" style="2" bestFit="1" customWidth="1"/>
    <col min="14859" max="14859" width="3" style="2" bestFit="1" customWidth="1"/>
    <col min="14860" max="14860" width="2.85546875" style="2" bestFit="1" customWidth="1"/>
    <col min="14861" max="14861" width="3.85546875" style="2" bestFit="1" customWidth="1"/>
    <col min="14862" max="14862" width="4.140625" style="2" customWidth="1"/>
    <col min="14863" max="14863" width="3.5703125" style="2" customWidth="1"/>
    <col min="14864" max="14864" width="3.42578125" style="2" customWidth="1"/>
    <col min="14865" max="14865" width="2.85546875" style="2" bestFit="1" customWidth="1"/>
    <col min="14866" max="14866" width="3.7109375" style="2" bestFit="1" customWidth="1"/>
    <col min="14867" max="14867" width="3.85546875" style="2" bestFit="1" customWidth="1"/>
    <col min="14868" max="14868" width="3.28515625" style="2" customWidth="1"/>
    <col min="14869" max="14870" width="3.140625" style="2" bestFit="1" customWidth="1"/>
    <col min="14871" max="14871" width="3.85546875" style="2" bestFit="1" customWidth="1"/>
    <col min="14872" max="14872" width="3.7109375" style="2" bestFit="1" customWidth="1"/>
    <col min="14873" max="14873" width="3.85546875" style="2" bestFit="1" customWidth="1"/>
    <col min="14874" max="14874" width="2.7109375" style="2" bestFit="1" customWidth="1"/>
    <col min="14875" max="14875" width="3" style="2" bestFit="1" customWidth="1"/>
    <col min="14876" max="14877" width="3.5703125" style="2" bestFit="1" customWidth="1"/>
    <col min="14878" max="14878" width="3" style="2" customWidth="1"/>
    <col min="14879" max="14879" width="3.7109375" style="2" bestFit="1" customWidth="1"/>
    <col min="14880" max="14880" width="3.28515625" style="2" customWidth="1"/>
    <col min="14881" max="14881" width="3.5703125" style="2" bestFit="1" customWidth="1"/>
    <col min="14882" max="14882" width="6" style="2" customWidth="1"/>
    <col min="14883" max="14883" width="36.28515625" style="2" bestFit="1" customWidth="1"/>
    <col min="14884" max="14884" width="19.85546875" style="2" customWidth="1"/>
    <col min="14885" max="14885" width="4.5703125" style="2" customWidth="1"/>
    <col min="14886" max="14886" width="6" style="2" customWidth="1"/>
    <col min="14887" max="14887" width="5.42578125" style="2" customWidth="1"/>
    <col min="14888" max="14888" width="4.7109375" style="2" customWidth="1"/>
    <col min="14889" max="14889" width="6" style="2" customWidth="1"/>
    <col min="14890" max="15097" width="9.140625" style="2"/>
    <col min="15098" max="15098" width="6.28515625" style="2" customWidth="1"/>
    <col min="15099" max="15099" width="14.28515625" style="2" bestFit="1" customWidth="1"/>
    <col min="15100" max="15100" width="49.140625" style="2" bestFit="1" customWidth="1"/>
    <col min="15101" max="15102" width="4.42578125" style="2" customWidth="1"/>
    <col min="15103" max="15103" width="3.7109375" style="2" customWidth="1"/>
    <col min="15104" max="15104" width="3.5703125" style="2" customWidth="1"/>
    <col min="15105" max="15105" width="3.28515625" style="2" customWidth="1"/>
    <col min="15106" max="15106" width="3.5703125" style="2" customWidth="1"/>
    <col min="15107" max="15107" width="3.42578125" style="2" customWidth="1"/>
    <col min="15108" max="15108" width="3.85546875" style="2" bestFit="1" customWidth="1"/>
    <col min="15109" max="15109" width="3.5703125" style="2" customWidth="1"/>
    <col min="15110" max="15110" width="3.28515625" style="2" bestFit="1" customWidth="1"/>
    <col min="15111" max="15111" width="2.85546875" style="2" bestFit="1" customWidth="1"/>
    <col min="15112" max="15112" width="4.28515625" style="2" bestFit="1" customWidth="1"/>
    <col min="15113" max="15113" width="3.85546875" style="2" bestFit="1" customWidth="1"/>
    <col min="15114" max="15114" width="4.140625" style="2" bestFit="1" customWidth="1"/>
    <col min="15115" max="15115" width="3" style="2" bestFit="1" customWidth="1"/>
    <col min="15116" max="15116" width="2.85546875" style="2" bestFit="1" customWidth="1"/>
    <col min="15117" max="15117" width="3.85546875" style="2" bestFit="1" customWidth="1"/>
    <col min="15118" max="15118" width="4.140625" style="2" customWidth="1"/>
    <col min="15119" max="15119" width="3.5703125" style="2" customWidth="1"/>
    <col min="15120" max="15120" width="3.42578125" style="2" customWidth="1"/>
    <col min="15121" max="15121" width="2.85546875" style="2" bestFit="1" customWidth="1"/>
    <col min="15122" max="15122" width="3.7109375" style="2" bestFit="1" customWidth="1"/>
    <col min="15123" max="15123" width="3.85546875" style="2" bestFit="1" customWidth="1"/>
    <col min="15124" max="15124" width="3.28515625" style="2" customWidth="1"/>
    <col min="15125" max="15126" width="3.140625" style="2" bestFit="1" customWidth="1"/>
    <col min="15127" max="15127" width="3.85546875" style="2" bestFit="1" customWidth="1"/>
    <col min="15128" max="15128" width="3.7109375" style="2" bestFit="1" customWidth="1"/>
    <col min="15129" max="15129" width="3.85546875" style="2" bestFit="1" customWidth="1"/>
    <col min="15130" max="15130" width="2.7109375" style="2" bestFit="1" customWidth="1"/>
    <col min="15131" max="15131" width="3" style="2" bestFit="1" customWidth="1"/>
    <col min="15132" max="15133" width="3.5703125" style="2" bestFit="1" customWidth="1"/>
    <col min="15134" max="15134" width="3" style="2" customWidth="1"/>
    <col min="15135" max="15135" width="3.7109375" style="2" bestFit="1" customWidth="1"/>
    <col min="15136" max="15136" width="3.28515625" style="2" customWidth="1"/>
    <col min="15137" max="15137" width="3.5703125" style="2" bestFit="1" customWidth="1"/>
    <col min="15138" max="15138" width="6" style="2" customWidth="1"/>
    <col min="15139" max="15139" width="36.28515625" style="2" bestFit="1" customWidth="1"/>
    <col min="15140" max="15140" width="19.85546875" style="2" customWidth="1"/>
    <col min="15141" max="15141" width="4.5703125" style="2" customWidth="1"/>
    <col min="15142" max="15142" width="6" style="2" customWidth="1"/>
    <col min="15143" max="15143" width="5.42578125" style="2" customWidth="1"/>
    <col min="15144" max="15144" width="4.7109375" style="2" customWidth="1"/>
    <col min="15145" max="15145" width="6" style="2" customWidth="1"/>
    <col min="15146" max="15353" width="9.140625" style="2"/>
    <col min="15354" max="15354" width="6.28515625" style="2" customWidth="1"/>
    <col min="15355" max="15355" width="14.28515625" style="2" bestFit="1" customWidth="1"/>
    <col min="15356" max="15356" width="49.140625" style="2" bestFit="1" customWidth="1"/>
    <col min="15357" max="15358" width="4.42578125" style="2" customWidth="1"/>
    <col min="15359" max="15359" width="3.7109375" style="2" customWidth="1"/>
    <col min="15360" max="15360" width="3.5703125" style="2" customWidth="1"/>
    <col min="15361" max="15361" width="3.28515625" style="2" customWidth="1"/>
    <col min="15362" max="15362" width="3.5703125" style="2" customWidth="1"/>
    <col min="15363" max="15363" width="3.42578125" style="2" customWidth="1"/>
    <col min="15364" max="15364" width="3.85546875" style="2" bestFit="1" customWidth="1"/>
    <col min="15365" max="15365" width="3.5703125" style="2" customWidth="1"/>
    <col min="15366" max="15366" width="3.28515625" style="2" bestFit="1" customWidth="1"/>
    <col min="15367" max="15367" width="2.85546875" style="2" bestFit="1" customWidth="1"/>
    <col min="15368" max="15368" width="4.28515625" style="2" bestFit="1" customWidth="1"/>
    <col min="15369" max="15369" width="3.85546875" style="2" bestFit="1" customWidth="1"/>
    <col min="15370" max="15370" width="4.140625" style="2" bestFit="1" customWidth="1"/>
    <col min="15371" max="15371" width="3" style="2" bestFit="1" customWidth="1"/>
    <col min="15372" max="15372" width="2.85546875" style="2" bestFit="1" customWidth="1"/>
    <col min="15373" max="15373" width="3.85546875" style="2" bestFit="1" customWidth="1"/>
    <col min="15374" max="15374" width="4.140625" style="2" customWidth="1"/>
    <col min="15375" max="15375" width="3.5703125" style="2" customWidth="1"/>
    <col min="15376" max="15376" width="3.42578125" style="2" customWidth="1"/>
    <col min="15377" max="15377" width="2.85546875" style="2" bestFit="1" customWidth="1"/>
    <col min="15378" max="15378" width="3.7109375" style="2" bestFit="1" customWidth="1"/>
    <col min="15379" max="15379" width="3.85546875" style="2" bestFit="1" customWidth="1"/>
    <col min="15380" max="15380" width="3.28515625" style="2" customWidth="1"/>
    <col min="15381" max="15382" width="3.140625" style="2" bestFit="1" customWidth="1"/>
    <col min="15383" max="15383" width="3.85546875" style="2" bestFit="1" customWidth="1"/>
    <col min="15384" max="15384" width="3.7109375" style="2" bestFit="1" customWidth="1"/>
    <col min="15385" max="15385" width="3.85546875" style="2" bestFit="1" customWidth="1"/>
    <col min="15386" max="15386" width="2.7109375" style="2" bestFit="1" customWidth="1"/>
    <col min="15387" max="15387" width="3" style="2" bestFit="1" customWidth="1"/>
    <col min="15388" max="15389" width="3.5703125" style="2" bestFit="1" customWidth="1"/>
    <col min="15390" max="15390" width="3" style="2" customWidth="1"/>
    <col min="15391" max="15391" width="3.7109375" style="2" bestFit="1" customWidth="1"/>
    <col min="15392" max="15392" width="3.28515625" style="2" customWidth="1"/>
    <col min="15393" max="15393" width="3.5703125" style="2" bestFit="1" customWidth="1"/>
    <col min="15394" max="15394" width="6" style="2" customWidth="1"/>
    <col min="15395" max="15395" width="36.28515625" style="2" bestFit="1" customWidth="1"/>
    <col min="15396" max="15396" width="19.85546875" style="2" customWidth="1"/>
    <col min="15397" max="15397" width="4.5703125" style="2" customWidth="1"/>
    <col min="15398" max="15398" width="6" style="2" customWidth="1"/>
    <col min="15399" max="15399" width="5.42578125" style="2" customWidth="1"/>
    <col min="15400" max="15400" width="4.7109375" style="2" customWidth="1"/>
    <col min="15401" max="15401" width="6" style="2" customWidth="1"/>
    <col min="15402" max="15609" width="9.140625" style="2"/>
    <col min="15610" max="15610" width="6.28515625" style="2" customWidth="1"/>
    <col min="15611" max="15611" width="14.28515625" style="2" bestFit="1" customWidth="1"/>
    <col min="15612" max="15612" width="49.140625" style="2" bestFit="1" customWidth="1"/>
    <col min="15613" max="15614" width="4.42578125" style="2" customWidth="1"/>
    <col min="15615" max="15615" width="3.7109375" style="2" customWidth="1"/>
    <col min="15616" max="15616" width="3.5703125" style="2" customWidth="1"/>
    <col min="15617" max="15617" width="3.28515625" style="2" customWidth="1"/>
    <col min="15618" max="15618" width="3.5703125" style="2" customWidth="1"/>
    <col min="15619" max="15619" width="3.42578125" style="2" customWidth="1"/>
    <col min="15620" max="15620" width="3.85546875" style="2" bestFit="1" customWidth="1"/>
    <col min="15621" max="15621" width="3.5703125" style="2" customWidth="1"/>
    <col min="15622" max="15622" width="3.28515625" style="2" bestFit="1" customWidth="1"/>
    <col min="15623" max="15623" width="2.85546875" style="2" bestFit="1" customWidth="1"/>
    <col min="15624" max="15624" width="4.28515625" style="2" bestFit="1" customWidth="1"/>
    <col min="15625" max="15625" width="3.85546875" style="2" bestFit="1" customWidth="1"/>
    <col min="15626" max="15626" width="4.140625" style="2" bestFit="1" customWidth="1"/>
    <col min="15627" max="15627" width="3" style="2" bestFit="1" customWidth="1"/>
    <col min="15628" max="15628" width="2.85546875" style="2" bestFit="1" customWidth="1"/>
    <col min="15629" max="15629" width="3.85546875" style="2" bestFit="1" customWidth="1"/>
    <col min="15630" max="15630" width="4.140625" style="2" customWidth="1"/>
    <col min="15631" max="15631" width="3.5703125" style="2" customWidth="1"/>
    <col min="15632" max="15632" width="3.42578125" style="2" customWidth="1"/>
    <col min="15633" max="15633" width="2.85546875" style="2" bestFit="1" customWidth="1"/>
    <col min="15634" max="15634" width="3.7109375" style="2" bestFit="1" customWidth="1"/>
    <col min="15635" max="15635" width="3.85546875" style="2" bestFit="1" customWidth="1"/>
    <col min="15636" max="15636" width="3.28515625" style="2" customWidth="1"/>
    <col min="15637" max="15638" width="3.140625" style="2" bestFit="1" customWidth="1"/>
    <col min="15639" max="15639" width="3.85546875" style="2" bestFit="1" customWidth="1"/>
    <col min="15640" max="15640" width="3.7109375" style="2" bestFit="1" customWidth="1"/>
    <col min="15641" max="15641" width="3.85546875" style="2" bestFit="1" customWidth="1"/>
    <col min="15642" max="15642" width="2.7109375" style="2" bestFit="1" customWidth="1"/>
    <col min="15643" max="15643" width="3" style="2" bestFit="1" customWidth="1"/>
    <col min="15644" max="15645" width="3.5703125" style="2" bestFit="1" customWidth="1"/>
    <col min="15646" max="15646" width="3" style="2" customWidth="1"/>
    <col min="15647" max="15647" width="3.7109375" style="2" bestFit="1" customWidth="1"/>
    <col min="15648" max="15648" width="3.28515625" style="2" customWidth="1"/>
    <col min="15649" max="15649" width="3.5703125" style="2" bestFit="1" customWidth="1"/>
    <col min="15650" max="15650" width="6" style="2" customWidth="1"/>
    <col min="15651" max="15651" width="36.28515625" style="2" bestFit="1" customWidth="1"/>
    <col min="15652" max="15652" width="19.85546875" style="2" customWidth="1"/>
    <col min="15653" max="15653" width="4.5703125" style="2" customWidth="1"/>
    <col min="15654" max="15654" width="6" style="2" customWidth="1"/>
    <col min="15655" max="15655" width="5.42578125" style="2" customWidth="1"/>
    <col min="15656" max="15656" width="4.7109375" style="2" customWidth="1"/>
    <col min="15657" max="15657" width="6" style="2" customWidth="1"/>
    <col min="15658" max="15865" width="9.140625" style="2"/>
    <col min="15866" max="15866" width="6.28515625" style="2" customWidth="1"/>
    <col min="15867" max="15867" width="14.28515625" style="2" bestFit="1" customWidth="1"/>
    <col min="15868" max="15868" width="49.140625" style="2" bestFit="1" customWidth="1"/>
    <col min="15869" max="15870" width="4.42578125" style="2" customWidth="1"/>
    <col min="15871" max="15871" width="3.7109375" style="2" customWidth="1"/>
    <col min="15872" max="15872" width="3.5703125" style="2" customWidth="1"/>
    <col min="15873" max="15873" width="3.28515625" style="2" customWidth="1"/>
    <col min="15874" max="15874" width="3.5703125" style="2" customWidth="1"/>
    <col min="15875" max="15875" width="3.42578125" style="2" customWidth="1"/>
    <col min="15876" max="15876" width="3.85546875" style="2" bestFit="1" customWidth="1"/>
    <col min="15877" max="15877" width="3.5703125" style="2" customWidth="1"/>
    <col min="15878" max="15878" width="3.28515625" style="2" bestFit="1" customWidth="1"/>
    <col min="15879" max="15879" width="2.85546875" style="2" bestFit="1" customWidth="1"/>
    <col min="15880" max="15880" width="4.28515625" style="2" bestFit="1" customWidth="1"/>
    <col min="15881" max="15881" width="3.85546875" style="2" bestFit="1" customWidth="1"/>
    <col min="15882" max="15882" width="4.140625" style="2" bestFit="1" customWidth="1"/>
    <col min="15883" max="15883" width="3" style="2" bestFit="1" customWidth="1"/>
    <col min="15884" max="15884" width="2.85546875" style="2" bestFit="1" customWidth="1"/>
    <col min="15885" max="15885" width="3.85546875" style="2" bestFit="1" customWidth="1"/>
    <col min="15886" max="15886" width="4.140625" style="2" customWidth="1"/>
    <col min="15887" max="15887" width="3.5703125" style="2" customWidth="1"/>
    <col min="15888" max="15888" width="3.42578125" style="2" customWidth="1"/>
    <col min="15889" max="15889" width="2.85546875" style="2" bestFit="1" customWidth="1"/>
    <col min="15890" max="15890" width="3.7109375" style="2" bestFit="1" customWidth="1"/>
    <col min="15891" max="15891" width="3.85546875" style="2" bestFit="1" customWidth="1"/>
    <col min="15892" max="15892" width="3.28515625" style="2" customWidth="1"/>
    <col min="15893" max="15894" width="3.140625" style="2" bestFit="1" customWidth="1"/>
    <col min="15895" max="15895" width="3.85546875" style="2" bestFit="1" customWidth="1"/>
    <col min="15896" max="15896" width="3.7109375" style="2" bestFit="1" customWidth="1"/>
    <col min="15897" max="15897" width="3.85546875" style="2" bestFit="1" customWidth="1"/>
    <col min="15898" max="15898" width="2.7109375" style="2" bestFit="1" customWidth="1"/>
    <col min="15899" max="15899" width="3" style="2" bestFit="1" customWidth="1"/>
    <col min="15900" max="15901" width="3.5703125" style="2" bestFit="1" customWidth="1"/>
    <col min="15902" max="15902" width="3" style="2" customWidth="1"/>
    <col min="15903" max="15903" width="3.7109375" style="2" bestFit="1" customWidth="1"/>
    <col min="15904" max="15904" width="3.28515625" style="2" customWidth="1"/>
    <col min="15905" max="15905" width="3.5703125" style="2" bestFit="1" customWidth="1"/>
    <col min="15906" max="15906" width="6" style="2" customWidth="1"/>
    <col min="15907" max="15907" width="36.28515625" style="2" bestFit="1" customWidth="1"/>
    <col min="15908" max="15908" width="19.85546875" style="2" customWidth="1"/>
    <col min="15909" max="15909" width="4.5703125" style="2" customWidth="1"/>
    <col min="15910" max="15910" width="6" style="2" customWidth="1"/>
    <col min="15911" max="15911" width="5.42578125" style="2" customWidth="1"/>
    <col min="15912" max="15912" width="4.7109375" style="2" customWidth="1"/>
    <col min="15913" max="15913" width="6" style="2" customWidth="1"/>
    <col min="15914" max="16121" width="9.140625" style="2"/>
    <col min="16122" max="16122" width="6.28515625" style="2" customWidth="1"/>
    <col min="16123" max="16123" width="14.28515625" style="2" bestFit="1" customWidth="1"/>
    <col min="16124" max="16124" width="49.140625" style="2" bestFit="1" customWidth="1"/>
    <col min="16125" max="16126" width="4.42578125" style="2" customWidth="1"/>
    <col min="16127" max="16127" width="3.7109375" style="2" customWidth="1"/>
    <col min="16128" max="16128" width="3.5703125" style="2" customWidth="1"/>
    <col min="16129" max="16129" width="3.28515625" style="2" customWidth="1"/>
    <col min="16130" max="16130" width="3.5703125" style="2" customWidth="1"/>
    <col min="16131" max="16131" width="3.42578125" style="2" customWidth="1"/>
    <col min="16132" max="16132" width="3.85546875" style="2" bestFit="1" customWidth="1"/>
    <col min="16133" max="16133" width="3.5703125" style="2" customWidth="1"/>
    <col min="16134" max="16134" width="3.28515625" style="2" bestFit="1" customWidth="1"/>
    <col min="16135" max="16135" width="2.85546875" style="2" bestFit="1" customWidth="1"/>
    <col min="16136" max="16136" width="4.28515625" style="2" bestFit="1" customWidth="1"/>
    <col min="16137" max="16137" width="3.85546875" style="2" bestFit="1" customWidth="1"/>
    <col min="16138" max="16138" width="4.140625" style="2" bestFit="1" customWidth="1"/>
    <col min="16139" max="16139" width="3" style="2" bestFit="1" customWidth="1"/>
    <col min="16140" max="16140" width="2.85546875" style="2" bestFit="1" customWidth="1"/>
    <col min="16141" max="16141" width="3.85546875" style="2" bestFit="1" customWidth="1"/>
    <col min="16142" max="16142" width="4.140625" style="2" customWidth="1"/>
    <col min="16143" max="16143" width="3.5703125" style="2" customWidth="1"/>
    <col min="16144" max="16144" width="3.42578125" style="2" customWidth="1"/>
    <col min="16145" max="16145" width="2.85546875" style="2" bestFit="1" customWidth="1"/>
    <col min="16146" max="16146" width="3.7109375" style="2" bestFit="1" customWidth="1"/>
    <col min="16147" max="16147" width="3.85546875" style="2" bestFit="1" customWidth="1"/>
    <col min="16148" max="16148" width="3.28515625" style="2" customWidth="1"/>
    <col min="16149" max="16150" width="3.140625" style="2" bestFit="1" customWidth="1"/>
    <col min="16151" max="16151" width="3.85546875" style="2" bestFit="1" customWidth="1"/>
    <col min="16152" max="16152" width="3.7109375" style="2" bestFit="1" customWidth="1"/>
    <col min="16153" max="16153" width="3.85546875" style="2" bestFit="1" customWidth="1"/>
    <col min="16154" max="16154" width="2.7109375" style="2" bestFit="1" customWidth="1"/>
    <col min="16155" max="16155" width="3" style="2" bestFit="1" customWidth="1"/>
    <col min="16156" max="16157" width="3.5703125" style="2" bestFit="1" customWidth="1"/>
    <col min="16158" max="16158" width="3" style="2" customWidth="1"/>
    <col min="16159" max="16159" width="3.7109375" style="2" bestFit="1" customWidth="1"/>
    <col min="16160" max="16160" width="3.28515625" style="2" customWidth="1"/>
    <col min="16161" max="16161" width="3.5703125" style="2" bestFit="1" customWidth="1"/>
    <col min="16162" max="16162" width="6" style="2" customWidth="1"/>
    <col min="16163" max="16163" width="36.28515625" style="2" bestFit="1" customWidth="1"/>
    <col min="16164" max="16164" width="19.85546875" style="2" customWidth="1"/>
    <col min="16165" max="16165" width="4.5703125" style="2" customWidth="1"/>
    <col min="16166" max="16166" width="6" style="2" customWidth="1"/>
    <col min="16167" max="16167" width="5.42578125" style="2" customWidth="1"/>
    <col min="16168" max="16168" width="4.7109375" style="2" customWidth="1"/>
    <col min="16169" max="16169" width="6" style="2" customWidth="1"/>
    <col min="16170" max="16377" width="9.140625" style="2"/>
    <col min="16378" max="16382" width="9.140625" style="2" customWidth="1"/>
    <col min="16383" max="16384" width="9.140625" style="2"/>
  </cols>
  <sheetData>
    <row r="1" spans="1:49" ht="18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1"/>
    </row>
    <row r="2" spans="1:49" s="3" customFormat="1" ht="18.75" customHeight="1" x14ac:dyDescent="0.25">
      <c r="A2" s="350" t="s">
        <v>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1"/>
    </row>
    <row r="3" spans="1:49" ht="14.25" x14ac:dyDescent="0.2">
      <c r="A3" s="351" t="s">
        <v>2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351"/>
      <c r="AO3" s="351"/>
      <c r="AP3" s="351"/>
      <c r="AQ3" s="1"/>
    </row>
    <row r="4" spans="1:49" ht="15.75" customHeight="1" thickBot="1" x14ac:dyDescent="0.25">
      <c r="A4" s="352" t="s">
        <v>3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4"/>
    </row>
    <row r="5" spans="1:49" ht="15.75" customHeight="1" thickBot="1" x14ac:dyDescent="0.25">
      <c r="A5" s="353"/>
      <c r="B5" s="356" t="s">
        <v>294</v>
      </c>
      <c r="C5" s="356" t="s">
        <v>4</v>
      </c>
      <c r="D5" s="358" t="s">
        <v>5</v>
      </c>
      <c r="E5" s="361" t="s">
        <v>6</v>
      </c>
      <c r="F5" s="362"/>
      <c r="G5" s="365" t="s">
        <v>7</v>
      </c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7"/>
      <c r="AP5" s="368" t="s">
        <v>8</v>
      </c>
      <c r="AQ5" s="348"/>
    </row>
    <row r="6" spans="1:49" ht="15.75" customHeight="1" thickBot="1" x14ac:dyDescent="0.3">
      <c r="A6" s="354"/>
      <c r="B6" s="357"/>
      <c r="C6" s="357"/>
      <c r="D6" s="359"/>
      <c r="E6" s="363"/>
      <c r="F6" s="364"/>
      <c r="G6" s="371" t="s">
        <v>9</v>
      </c>
      <c r="H6" s="340"/>
      <c r="I6" s="340"/>
      <c r="J6" s="340"/>
      <c r="K6" s="340"/>
      <c r="L6" s="340" t="s">
        <v>10</v>
      </c>
      <c r="M6" s="340"/>
      <c r="N6" s="340"/>
      <c r="O6" s="340"/>
      <c r="P6" s="340"/>
      <c r="Q6" s="340" t="s">
        <v>11</v>
      </c>
      <c r="R6" s="340"/>
      <c r="S6" s="340"/>
      <c r="T6" s="340"/>
      <c r="U6" s="340"/>
      <c r="V6" s="340" t="s">
        <v>12</v>
      </c>
      <c r="W6" s="340"/>
      <c r="X6" s="340"/>
      <c r="Y6" s="340"/>
      <c r="Z6" s="340"/>
      <c r="AA6" s="340" t="s">
        <v>13</v>
      </c>
      <c r="AB6" s="340"/>
      <c r="AC6" s="340"/>
      <c r="AD6" s="340"/>
      <c r="AE6" s="340"/>
      <c r="AF6" s="340" t="s">
        <v>14</v>
      </c>
      <c r="AG6" s="340"/>
      <c r="AH6" s="340"/>
      <c r="AI6" s="340"/>
      <c r="AJ6" s="340"/>
      <c r="AK6" s="340" t="s">
        <v>15</v>
      </c>
      <c r="AL6" s="340"/>
      <c r="AM6" s="340"/>
      <c r="AN6" s="340"/>
      <c r="AO6" s="340"/>
      <c r="AP6" s="369"/>
      <c r="AQ6" s="348"/>
      <c r="AW6" s="5"/>
    </row>
    <row r="7" spans="1:49" ht="15.75" customHeight="1" thickBot="1" x14ac:dyDescent="0.3">
      <c r="A7" s="355"/>
      <c r="B7" s="340"/>
      <c r="C7" s="340"/>
      <c r="D7" s="360"/>
      <c r="E7" s="6" t="s">
        <v>16</v>
      </c>
      <c r="F7" s="7" t="s">
        <v>17</v>
      </c>
      <c r="G7" s="8" t="s">
        <v>18</v>
      </c>
      <c r="H7" s="9" t="s">
        <v>19</v>
      </c>
      <c r="I7" s="9" t="s">
        <v>20</v>
      </c>
      <c r="J7" s="9" t="s">
        <v>21</v>
      </c>
      <c r="K7" s="10" t="s">
        <v>22</v>
      </c>
      <c r="L7" s="11" t="s">
        <v>18</v>
      </c>
      <c r="M7" s="9" t="s">
        <v>19</v>
      </c>
      <c r="N7" s="9" t="s">
        <v>20</v>
      </c>
      <c r="O7" s="9" t="s">
        <v>21</v>
      </c>
      <c r="P7" s="10" t="s">
        <v>22</v>
      </c>
      <c r="Q7" s="11" t="s">
        <v>18</v>
      </c>
      <c r="R7" s="9" t="s">
        <v>19</v>
      </c>
      <c r="S7" s="9" t="s">
        <v>20</v>
      </c>
      <c r="T7" s="9" t="s">
        <v>21</v>
      </c>
      <c r="U7" s="10" t="s">
        <v>22</v>
      </c>
      <c r="V7" s="11" t="s">
        <v>18</v>
      </c>
      <c r="W7" s="9" t="s">
        <v>19</v>
      </c>
      <c r="X7" s="9" t="s">
        <v>20</v>
      </c>
      <c r="Y7" s="9" t="s">
        <v>21</v>
      </c>
      <c r="Z7" s="10" t="s">
        <v>22</v>
      </c>
      <c r="AA7" s="11" t="s">
        <v>18</v>
      </c>
      <c r="AB7" s="9" t="s">
        <v>19</v>
      </c>
      <c r="AC7" s="9" t="s">
        <v>20</v>
      </c>
      <c r="AD7" s="9" t="s">
        <v>21</v>
      </c>
      <c r="AE7" s="10" t="s">
        <v>22</v>
      </c>
      <c r="AF7" s="11" t="s">
        <v>18</v>
      </c>
      <c r="AG7" s="9" t="s">
        <v>19</v>
      </c>
      <c r="AH7" s="9" t="s">
        <v>20</v>
      </c>
      <c r="AI7" s="9" t="s">
        <v>21</v>
      </c>
      <c r="AJ7" s="10" t="s">
        <v>22</v>
      </c>
      <c r="AK7" s="11" t="s">
        <v>18</v>
      </c>
      <c r="AL7" s="9" t="s">
        <v>19</v>
      </c>
      <c r="AM7" s="9" t="s">
        <v>20</v>
      </c>
      <c r="AN7" s="9" t="s">
        <v>21</v>
      </c>
      <c r="AO7" s="10" t="s">
        <v>22</v>
      </c>
      <c r="AP7" s="370"/>
      <c r="AQ7" s="348"/>
    </row>
    <row r="8" spans="1:49" ht="13.5" thickBot="1" x14ac:dyDescent="0.3">
      <c r="A8" s="330" t="s">
        <v>23</v>
      </c>
      <c r="B8" s="331"/>
      <c r="C8" s="332"/>
      <c r="D8" s="12"/>
      <c r="E8" s="13">
        <f>SUM(E9:E18)</f>
        <v>35</v>
      </c>
      <c r="F8" s="14">
        <f t="shared" ref="F8:I8" si="0">SUM(F9:F18)</f>
        <v>41</v>
      </c>
      <c r="G8" s="15">
        <f t="shared" si="0"/>
        <v>5</v>
      </c>
      <c r="H8" s="16">
        <f t="shared" si="0"/>
        <v>4</v>
      </c>
      <c r="I8" s="16">
        <f t="shared" si="0"/>
        <v>2</v>
      </c>
      <c r="J8" s="16">
        <v>0</v>
      </c>
      <c r="K8" s="17">
        <f>SUM(K9:K18)</f>
        <v>13</v>
      </c>
      <c r="L8" s="15">
        <f>SUM(L9:L18)</f>
        <v>5</v>
      </c>
      <c r="M8" s="16">
        <f>SUM(M9:M18)</f>
        <v>4</v>
      </c>
      <c r="N8" s="16">
        <f>SUM(N9:N18)</f>
        <v>2</v>
      </c>
      <c r="O8" s="16">
        <v>0</v>
      </c>
      <c r="P8" s="17">
        <f>SUM(P9:P18)</f>
        <v>13</v>
      </c>
      <c r="Q8" s="15">
        <f>SUM(Q9:Q18)</f>
        <v>5</v>
      </c>
      <c r="R8" s="16">
        <f>SUM(R9:R18)</f>
        <v>5</v>
      </c>
      <c r="S8" s="16">
        <f>SUM(S9:S18)</f>
        <v>0</v>
      </c>
      <c r="T8" s="16">
        <v>0</v>
      </c>
      <c r="U8" s="17">
        <f>SUM(U9:U18)</f>
        <v>12</v>
      </c>
      <c r="V8" s="15">
        <f>SUM(V9:V18)</f>
        <v>1</v>
      </c>
      <c r="W8" s="16">
        <f>SUM(W9:W18)</f>
        <v>2</v>
      </c>
      <c r="X8" s="16">
        <f>SUM(X9:X18)</f>
        <v>0</v>
      </c>
      <c r="Y8" s="16">
        <v>0</v>
      </c>
      <c r="Z8" s="17">
        <f>SUM(Z9:Z18)</f>
        <v>3</v>
      </c>
      <c r="AA8" s="15">
        <f>SUM(AA9:AA18)</f>
        <v>0</v>
      </c>
      <c r="AB8" s="16">
        <f>SUM(AB9:AB18)</f>
        <v>0</v>
      </c>
      <c r="AC8" s="16">
        <f>SUM(AC9:AC18)</f>
        <v>0</v>
      </c>
      <c r="AD8" s="16">
        <f>COUNTA(AD9:AD18)</f>
        <v>0</v>
      </c>
      <c r="AE8" s="17">
        <f>SUM(AE9:AE18)</f>
        <v>0</v>
      </c>
      <c r="AF8" s="15">
        <f>SUM(AF9:AF18)</f>
        <v>0</v>
      </c>
      <c r="AG8" s="16">
        <f>SUM(AG9:AG18)</f>
        <v>0</v>
      </c>
      <c r="AH8" s="16">
        <f>SUM(AH9:AH18)</f>
        <v>0</v>
      </c>
      <c r="AI8" s="16">
        <f>COUNTA(AI9:AI18)</f>
        <v>0</v>
      </c>
      <c r="AJ8" s="17">
        <f>SUM(AJ9:AJ18)</f>
        <v>0</v>
      </c>
      <c r="AK8" s="15">
        <f>SUM(AK9:AK18)</f>
        <v>0</v>
      </c>
      <c r="AL8" s="16">
        <f>SUM(AL9:AL18)</f>
        <v>0</v>
      </c>
      <c r="AM8" s="16">
        <f>SUM(AM9:AM18)</f>
        <v>0</v>
      </c>
      <c r="AN8" s="16">
        <f>COUNTA(AN9:AN18)</f>
        <v>0</v>
      </c>
      <c r="AO8" s="17">
        <f>SUM(AO9:AO18)</f>
        <v>0</v>
      </c>
      <c r="AP8" s="18"/>
      <c r="AQ8" s="1"/>
    </row>
    <row r="9" spans="1:49" x14ac:dyDescent="0.25">
      <c r="A9" s="19" t="s">
        <v>9</v>
      </c>
      <c r="B9" s="20" t="s">
        <v>375</v>
      </c>
      <c r="C9" s="21" t="s">
        <v>24</v>
      </c>
      <c r="D9" s="22"/>
      <c r="E9" s="23">
        <f>G9+H9+I9+L9+M9+N9+Q9+R9+S9+V9+W9+X9+AA9+AB9+AC9+AF9+AG9+AH9+AK9+AL9+AM9</f>
        <v>6</v>
      </c>
      <c r="F9" s="24">
        <f t="shared" ref="F9:F18" si="1">K9+P9+U9+Z9+AE9+AJ9+AO9</f>
        <v>6</v>
      </c>
      <c r="G9" s="25">
        <v>3</v>
      </c>
      <c r="H9" s="26">
        <v>3</v>
      </c>
      <c r="I9" s="26">
        <v>0</v>
      </c>
      <c r="J9" s="26" t="s">
        <v>27</v>
      </c>
      <c r="K9" s="24">
        <v>6</v>
      </c>
      <c r="L9" s="25"/>
      <c r="M9" s="26"/>
      <c r="N9" s="26"/>
      <c r="O9" s="26"/>
      <c r="P9" s="24"/>
      <c r="Q9" s="25"/>
      <c r="R9" s="26"/>
      <c r="S9" s="26"/>
      <c r="T9" s="26"/>
      <c r="U9" s="24"/>
      <c r="V9" s="25"/>
      <c r="W9" s="26"/>
      <c r="X9" s="26"/>
      <c r="Y9" s="26"/>
      <c r="Z9" s="24"/>
      <c r="AA9" s="25"/>
      <c r="AB9" s="26"/>
      <c r="AC9" s="26"/>
      <c r="AD9" s="26"/>
      <c r="AE9" s="24"/>
      <c r="AF9" s="25"/>
      <c r="AG9" s="26"/>
      <c r="AH9" s="26"/>
      <c r="AI9" s="26"/>
      <c r="AJ9" s="24"/>
      <c r="AK9" s="25"/>
      <c r="AL9" s="26"/>
      <c r="AM9" s="26"/>
      <c r="AN9" s="26"/>
      <c r="AO9" s="24"/>
      <c r="AP9" s="27"/>
      <c r="AQ9" s="1"/>
    </row>
    <row r="10" spans="1:49" x14ac:dyDescent="0.25">
      <c r="A10" s="28" t="s">
        <v>10</v>
      </c>
      <c r="B10" s="20" t="s">
        <v>383</v>
      </c>
      <c r="C10" s="29" t="s">
        <v>26</v>
      </c>
      <c r="D10" s="30"/>
      <c r="E10" s="23">
        <f t="shared" ref="E10:E73" si="2">G10+H10+I10+L10+M10+N10+Q10+R10+S10+V10+W10+X10+AA10+AB10+AC10+AF10+AG10+AH10+AK10+AL10+AM10</f>
        <v>6</v>
      </c>
      <c r="F10" s="31">
        <f t="shared" si="1"/>
        <v>6</v>
      </c>
      <c r="G10" s="32"/>
      <c r="H10" s="33"/>
      <c r="I10" s="33"/>
      <c r="J10" s="33"/>
      <c r="K10" s="31"/>
      <c r="L10" s="32">
        <v>3</v>
      </c>
      <c r="M10" s="33">
        <v>3</v>
      </c>
      <c r="N10" s="33">
        <v>0</v>
      </c>
      <c r="O10" s="33" t="s">
        <v>27</v>
      </c>
      <c r="P10" s="31">
        <v>6</v>
      </c>
      <c r="Q10" s="32"/>
      <c r="R10" s="33"/>
      <c r="S10" s="33"/>
      <c r="T10" s="33"/>
      <c r="U10" s="31"/>
      <c r="V10" s="32"/>
      <c r="W10" s="33"/>
      <c r="X10" s="33"/>
      <c r="Y10" s="33"/>
      <c r="Z10" s="31"/>
      <c r="AA10" s="32"/>
      <c r="AB10" s="33"/>
      <c r="AC10" s="33"/>
      <c r="AD10" s="33"/>
      <c r="AE10" s="31"/>
      <c r="AF10" s="32"/>
      <c r="AG10" s="33"/>
      <c r="AH10" s="33"/>
      <c r="AI10" s="33"/>
      <c r="AJ10" s="31"/>
      <c r="AK10" s="32"/>
      <c r="AL10" s="33"/>
      <c r="AM10" s="33"/>
      <c r="AN10" s="33"/>
      <c r="AO10" s="31"/>
      <c r="AP10" s="34" t="s">
        <v>24</v>
      </c>
      <c r="AQ10" s="1"/>
    </row>
    <row r="11" spans="1:49" x14ac:dyDescent="0.25">
      <c r="A11" s="28" t="s">
        <v>11</v>
      </c>
      <c r="B11" s="35" t="s">
        <v>325</v>
      </c>
      <c r="C11" s="29" t="s">
        <v>28</v>
      </c>
      <c r="D11" s="30"/>
      <c r="E11" s="23">
        <f t="shared" si="2"/>
        <v>3</v>
      </c>
      <c r="F11" s="31">
        <f t="shared" si="1"/>
        <v>4</v>
      </c>
      <c r="G11" s="32"/>
      <c r="H11" s="33"/>
      <c r="I11" s="33"/>
      <c r="J11" s="33"/>
      <c r="K11" s="31"/>
      <c r="L11" s="32">
        <v>2</v>
      </c>
      <c r="M11" s="33">
        <v>1</v>
      </c>
      <c r="N11" s="33">
        <v>0</v>
      </c>
      <c r="O11" s="33" t="s">
        <v>27</v>
      </c>
      <c r="P11" s="31">
        <v>4</v>
      </c>
      <c r="Q11" s="32"/>
      <c r="R11" s="33"/>
      <c r="S11" s="33"/>
      <c r="T11" s="33"/>
      <c r="U11" s="31"/>
      <c r="V11" s="32"/>
      <c r="W11" s="33"/>
      <c r="X11" s="33"/>
      <c r="Y11" s="33"/>
      <c r="Z11" s="31"/>
      <c r="AA11" s="32"/>
      <c r="AB11" s="33"/>
      <c r="AC11" s="33"/>
      <c r="AD11" s="33"/>
      <c r="AE11" s="31"/>
      <c r="AF11" s="32"/>
      <c r="AG11" s="33"/>
      <c r="AH11" s="33"/>
      <c r="AI11" s="33"/>
      <c r="AJ11" s="31"/>
      <c r="AK11" s="32"/>
      <c r="AL11" s="33"/>
      <c r="AM11" s="33"/>
      <c r="AN11" s="33"/>
      <c r="AO11" s="31"/>
      <c r="AP11" s="34" t="s">
        <v>24</v>
      </c>
      <c r="AQ11" s="1"/>
    </row>
    <row r="12" spans="1:49" x14ac:dyDescent="0.25">
      <c r="A12" s="28" t="s">
        <v>12</v>
      </c>
      <c r="B12" s="35" t="s">
        <v>328</v>
      </c>
      <c r="C12" s="29" t="s">
        <v>29</v>
      </c>
      <c r="D12" s="30"/>
      <c r="E12" s="23">
        <f t="shared" si="2"/>
        <v>2</v>
      </c>
      <c r="F12" s="31">
        <f t="shared" si="1"/>
        <v>4</v>
      </c>
      <c r="G12" s="32">
        <v>1</v>
      </c>
      <c r="H12" s="33">
        <v>1</v>
      </c>
      <c r="I12" s="33">
        <v>0</v>
      </c>
      <c r="J12" s="36" t="s">
        <v>27</v>
      </c>
      <c r="K12" s="31">
        <v>4</v>
      </c>
      <c r="L12" s="32"/>
      <c r="M12" s="33"/>
      <c r="N12" s="33"/>
      <c r="O12" s="36"/>
      <c r="P12" s="31"/>
      <c r="Q12" s="32"/>
      <c r="R12" s="33"/>
      <c r="S12" s="33"/>
      <c r="T12" s="36"/>
      <c r="U12" s="31"/>
      <c r="V12" s="32"/>
      <c r="W12" s="33"/>
      <c r="X12" s="33"/>
      <c r="Y12" s="33"/>
      <c r="Z12" s="31"/>
      <c r="AA12" s="32"/>
      <c r="AB12" s="33"/>
      <c r="AC12" s="33"/>
      <c r="AD12" s="33"/>
      <c r="AE12" s="31"/>
      <c r="AF12" s="32"/>
      <c r="AG12" s="33"/>
      <c r="AH12" s="33"/>
      <c r="AI12" s="33"/>
      <c r="AJ12" s="31"/>
      <c r="AK12" s="32"/>
      <c r="AL12" s="33"/>
      <c r="AM12" s="33"/>
      <c r="AN12" s="33"/>
      <c r="AO12" s="31"/>
      <c r="AP12" s="34"/>
      <c r="AQ12" s="1"/>
    </row>
    <row r="13" spans="1:49" x14ac:dyDescent="0.25">
      <c r="A13" s="28" t="s">
        <v>13</v>
      </c>
      <c r="B13" s="35" t="s">
        <v>340</v>
      </c>
      <c r="C13" s="29" t="s">
        <v>30</v>
      </c>
      <c r="D13" s="37" t="s">
        <v>336</v>
      </c>
      <c r="E13" s="23">
        <f t="shared" si="2"/>
        <v>3</v>
      </c>
      <c r="F13" s="31">
        <f t="shared" si="1"/>
        <v>4</v>
      </c>
      <c r="G13" s="32"/>
      <c r="H13" s="33"/>
      <c r="I13" s="33"/>
      <c r="J13" s="33"/>
      <c r="K13" s="31"/>
      <c r="L13" s="32"/>
      <c r="M13" s="33"/>
      <c r="N13" s="33"/>
      <c r="O13" s="33"/>
      <c r="P13" s="31"/>
      <c r="Q13" s="32">
        <v>2</v>
      </c>
      <c r="R13" s="33">
        <v>1</v>
      </c>
      <c r="S13" s="33">
        <v>0</v>
      </c>
      <c r="T13" s="33" t="s">
        <v>27</v>
      </c>
      <c r="U13" s="31">
        <v>4</v>
      </c>
      <c r="V13" s="32"/>
      <c r="W13" s="33"/>
      <c r="X13" s="33"/>
      <c r="Y13" s="33"/>
      <c r="Z13" s="31"/>
      <c r="AA13" s="32"/>
      <c r="AB13" s="33"/>
      <c r="AC13" s="33"/>
      <c r="AD13" s="33"/>
      <c r="AE13" s="31"/>
      <c r="AF13" s="32"/>
      <c r="AG13" s="33"/>
      <c r="AH13" s="33"/>
      <c r="AI13" s="33"/>
      <c r="AJ13" s="31"/>
      <c r="AK13" s="32"/>
      <c r="AL13" s="33"/>
      <c r="AM13" s="33"/>
      <c r="AN13" s="33"/>
      <c r="AO13" s="31"/>
      <c r="AP13" s="34"/>
      <c r="AQ13" s="1"/>
    </row>
    <row r="14" spans="1:49" x14ac:dyDescent="0.25">
      <c r="A14" s="28" t="s">
        <v>14</v>
      </c>
      <c r="B14" s="35" t="s">
        <v>341</v>
      </c>
      <c r="C14" s="29" t="s">
        <v>31</v>
      </c>
      <c r="D14" s="37" t="s">
        <v>336</v>
      </c>
      <c r="E14" s="23">
        <f t="shared" si="2"/>
        <v>4</v>
      </c>
      <c r="F14" s="31">
        <f t="shared" si="1"/>
        <v>5</v>
      </c>
      <c r="G14" s="32"/>
      <c r="H14" s="33"/>
      <c r="I14" s="33"/>
      <c r="J14" s="33"/>
      <c r="K14" s="31"/>
      <c r="L14" s="32"/>
      <c r="M14" s="33"/>
      <c r="N14" s="33"/>
      <c r="O14" s="33"/>
      <c r="P14" s="31"/>
      <c r="Q14" s="32">
        <v>2</v>
      </c>
      <c r="R14" s="33">
        <v>2</v>
      </c>
      <c r="S14" s="33">
        <v>0</v>
      </c>
      <c r="T14" s="33" t="s">
        <v>27</v>
      </c>
      <c r="U14" s="31">
        <v>5</v>
      </c>
      <c r="V14" s="32"/>
      <c r="W14" s="33"/>
      <c r="X14" s="33"/>
      <c r="Y14" s="33"/>
      <c r="Z14" s="31"/>
      <c r="AA14" s="32"/>
      <c r="AB14" s="33"/>
      <c r="AC14" s="33"/>
      <c r="AD14" s="33"/>
      <c r="AE14" s="31"/>
      <c r="AF14" s="32"/>
      <c r="AG14" s="33"/>
      <c r="AH14" s="33"/>
      <c r="AI14" s="33"/>
      <c r="AJ14" s="31"/>
      <c r="AK14" s="32"/>
      <c r="AL14" s="33"/>
      <c r="AM14" s="33"/>
      <c r="AN14" s="33"/>
      <c r="AO14" s="31"/>
      <c r="AP14" s="34" t="s">
        <v>28</v>
      </c>
      <c r="AQ14" s="1"/>
    </row>
    <row r="15" spans="1:49" x14ac:dyDescent="0.25">
      <c r="A15" s="28" t="s">
        <v>15</v>
      </c>
      <c r="B15" s="35" t="s">
        <v>400</v>
      </c>
      <c r="C15" s="29" t="s">
        <v>32</v>
      </c>
      <c r="D15" s="37" t="s">
        <v>336</v>
      </c>
      <c r="E15" s="23">
        <f t="shared" si="2"/>
        <v>3</v>
      </c>
      <c r="F15" s="31">
        <f t="shared" si="1"/>
        <v>3</v>
      </c>
      <c r="G15" s="32">
        <v>1</v>
      </c>
      <c r="H15" s="33">
        <v>0</v>
      </c>
      <c r="I15" s="33">
        <v>2</v>
      </c>
      <c r="J15" s="33" t="s">
        <v>27</v>
      </c>
      <c r="K15" s="31">
        <v>3</v>
      </c>
      <c r="L15" s="32"/>
      <c r="M15" s="33"/>
      <c r="N15" s="33"/>
      <c r="O15" s="33"/>
      <c r="P15" s="31"/>
      <c r="Q15" s="32"/>
      <c r="R15" s="33"/>
      <c r="S15" s="33"/>
      <c r="T15" s="33"/>
      <c r="U15" s="31"/>
      <c r="V15" s="32"/>
      <c r="W15" s="33"/>
      <c r="X15" s="33"/>
      <c r="Y15" s="33"/>
      <c r="Z15" s="31"/>
      <c r="AA15" s="32"/>
      <c r="AB15" s="33"/>
      <c r="AC15" s="33"/>
      <c r="AD15" s="33"/>
      <c r="AE15" s="31"/>
      <c r="AF15" s="32"/>
      <c r="AG15" s="33"/>
      <c r="AH15" s="33"/>
      <c r="AI15" s="33"/>
      <c r="AJ15" s="31"/>
      <c r="AK15" s="32"/>
      <c r="AL15" s="33"/>
      <c r="AM15" s="33"/>
      <c r="AN15" s="33"/>
      <c r="AO15" s="31"/>
      <c r="AP15" s="34"/>
      <c r="AQ15" s="1"/>
    </row>
    <row r="16" spans="1:49" x14ac:dyDescent="0.25">
      <c r="A16" s="28" t="s">
        <v>33</v>
      </c>
      <c r="B16" s="35" t="s">
        <v>401</v>
      </c>
      <c r="C16" s="38" t="s">
        <v>34</v>
      </c>
      <c r="D16" s="37"/>
      <c r="E16" s="23">
        <f t="shared" si="2"/>
        <v>2</v>
      </c>
      <c r="F16" s="31">
        <f t="shared" si="1"/>
        <v>3</v>
      </c>
      <c r="G16" s="39"/>
      <c r="H16" s="40"/>
      <c r="I16" s="40"/>
      <c r="J16" s="40"/>
      <c r="K16" s="41"/>
      <c r="L16" s="39">
        <v>0</v>
      </c>
      <c r="M16" s="40">
        <v>0</v>
      </c>
      <c r="N16" s="40">
        <v>2</v>
      </c>
      <c r="O16" s="40" t="s">
        <v>25</v>
      </c>
      <c r="P16" s="41">
        <v>3</v>
      </c>
      <c r="Q16" s="39"/>
      <c r="R16" s="40"/>
      <c r="S16" s="40"/>
      <c r="T16" s="40"/>
      <c r="U16" s="41"/>
      <c r="V16" s="39"/>
      <c r="W16" s="40"/>
      <c r="X16" s="40"/>
      <c r="Y16" s="40"/>
      <c r="Z16" s="41"/>
      <c r="AA16" s="39"/>
      <c r="AB16" s="40"/>
      <c r="AC16" s="40"/>
      <c r="AD16" s="40"/>
      <c r="AE16" s="41"/>
      <c r="AF16" s="39"/>
      <c r="AG16" s="40"/>
      <c r="AH16" s="40"/>
      <c r="AI16" s="40"/>
      <c r="AJ16" s="41"/>
      <c r="AK16" s="39"/>
      <c r="AL16" s="40"/>
      <c r="AM16" s="40"/>
      <c r="AN16" s="40"/>
      <c r="AO16" s="41"/>
      <c r="AP16" s="34"/>
      <c r="AQ16" s="1"/>
    </row>
    <row r="17" spans="1:43" x14ac:dyDescent="0.25">
      <c r="A17" s="28" t="s">
        <v>35</v>
      </c>
      <c r="B17" s="281" t="s">
        <v>409</v>
      </c>
      <c r="C17" s="38" t="s">
        <v>36</v>
      </c>
      <c r="D17" s="37" t="s">
        <v>336</v>
      </c>
      <c r="E17" s="23">
        <f t="shared" si="2"/>
        <v>3</v>
      </c>
      <c r="F17" s="31">
        <f t="shared" si="1"/>
        <v>3</v>
      </c>
      <c r="G17" s="39"/>
      <c r="H17" s="40"/>
      <c r="I17" s="40"/>
      <c r="J17" s="40"/>
      <c r="K17" s="41"/>
      <c r="L17" s="39"/>
      <c r="M17" s="40"/>
      <c r="N17" s="40"/>
      <c r="O17" s="40"/>
      <c r="P17" s="41"/>
      <c r="Q17" s="39">
        <v>1</v>
      </c>
      <c r="R17" s="40">
        <v>2</v>
      </c>
      <c r="S17" s="40">
        <v>0</v>
      </c>
      <c r="T17" s="40" t="s">
        <v>25</v>
      </c>
      <c r="U17" s="41">
        <v>3</v>
      </c>
      <c r="V17" s="39"/>
      <c r="W17" s="40"/>
      <c r="X17" s="40"/>
      <c r="Y17" s="40"/>
      <c r="Z17" s="41"/>
      <c r="AA17" s="39"/>
      <c r="AB17" s="40"/>
      <c r="AC17" s="40"/>
      <c r="AD17" s="40"/>
      <c r="AE17" s="41"/>
      <c r="AF17" s="39"/>
      <c r="AG17" s="40"/>
      <c r="AH17" s="40"/>
      <c r="AI17" s="40"/>
      <c r="AJ17" s="41"/>
      <c r="AK17" s="39"/>
      <c r="AL17" s="40"/>
      <c r="AM17" s="40"/>
      <c r="AN17" s="40"/>
      <c r="AO17" s="41"/>
      <c r="AP17" s="42"/>
      <c r="AQ17" s="1"/>
    </row>
    <row r="18" spans="1:43" ht="13.5" thickBot="1" x14ac:dyDescent="0.3">
      <c r="A18" s="44" t="s">
        <v>37</v>
      </c>
      <c r="B18" s="43" t="s">
        <v>342</v>
      </c>
      <c r="C18" s="38" t="s">
        <v>38</v>
      </c>
      <c r="D18" s="37" t="s">
        <v>336</v>
      </c>
      <c r="E18" s="45">
        <f t="shared" si="2"/>
        <v>3</v>
      </c>
      <c r="F18" s="41">
        <f t="shared" si="1"/>
        <v>3</v>
      </c>
      <c r="G18" s="39"/>
      <c r="H18" s="40"/>
      <c r="I18" s="40"/>
      <c r="J18" s="40"/>
      <c r="K18" s="41"/>
      <c r="L18" s="39"/>
      <c r="M18" s="46"/>
      <c r="N18" s="40"/>
      <c r="O18" s="46"/>
      <c r="P18" s="41"/>
      <c r="Q18" s="39"/>
      <c r="R18" s="40"/>
      <c r="S18" s="40"/>
      <c r="T18" s="40"/>
      <c r="U18" s="41"/>
      <c r="V18" s="39">
        <v>1</v>
      </c>
      <c r="W18" s="40">
        <v>2</v>
      </c>
      <c r="X18" s="40">
        <v>0</v>
      </c>
      <c r="Y18" s="40" t="s">
        <v>25</v>
      </c>
      <c r="Z18" s="41">
        <v>3</v>
      </c>
      <c r="AA18" s="39"/>
      <c r="AB18" s="40"/>
      <c r="AC18" s="40"/>
      <c r="AD18" s="40"/>
      <c r="AE18" s="41"/>
      <c r="AF18" s="39"/>
      <c r="AG18" s="40"/>
      <c r="AH18" s="40"/>
      <c r="AI18" s="40"/>
      <c r="AJ18" s="41"/>
      <c r="AK18" s="39"/>
      <c r="AL18" s="40"/>
      <c r="AM18" s="40"/>
      <c r="AN18" s="40"/>
      <c r="AO18" s="41"/>
      <c r="AP18" s="42" t="s">
        <v>36</v>
      </c>
      <c r="AQ18" s="1"/>
    </row>
    <row r="19" spans="1:43" ht="13.5" thickBot="1" x14ac:dyDescent="0.3">
      <c r="A19" s="330" t="s">
        <v>39</v>
      </c>
      <c r="B19" s="331"/>
      <c r="C19" s="332"/>
      <c r="D19" s="12"/>
      <c r="E19" s="13">
        <f>G19+H19+I19+L19+M19+N19+Q19+R19+S19+V19+W19+X19+AA19+AB19+AC19+AF19+AG19+AH19+AK19+AL19+AM19</f>
        <v>24</v>
      </c>
      <c r="F19" s="17">
        <f t="shared" ref="F19" si="3">SUM(F20:F26)</f>
        <v>27</v>
      </c>
      <c r="G19" s="15">
        <f>SUM(G20:G26)</f>
        <v>2</v>
      </c>
      <c r="H19" s="16">
        <f t="shared" ref="H19:AO19" si="4">SUM(H20:H26)</f>
        <v>2</v>
      </c>
      <c r="I19" s="16">
        <f t="shared" si="4"/>
        <v>0</v>
      </c>
      <c r="J19" s="16">
        <v>0</v>
      </c>
      <c r="K19" s="17">
        <f t="shared" si="4"/>
        <v>4</v>
      </c>
      <c r="L19" s="15">
        <f t="shared" si="4"/>
        <v>5</v>
      </c>
      <c r="M19" s="16">
        <f t="shared" si="4"/>
        <v>6</v>
      </c>
      <c r="N19" s="16">
        <f t="shared" si="4"/>
        <v>0</v>
      </c>
      <c r="O19" s="16">
        <v>0</v>
      </c>
      <c r="P19" s="17">
        <f t="shared" si="4"/>
        <v>12</v>
      </c>
      <c r="Q19" s="15">
        <f t="shared" si="4"/>
        <v>0</v>
      </c>
      <c r="R19" s="16">
        <f t="shared" si="4"/>
        <v>0</v>
      </c>
      <c r="S19" s="16">
        <f t="shared" si="4"/>
        <v>0</v>
      </c>
      <c r="T19" s="16">
        <f>COUNTA(T20:T26)</f>
        <v>0</v>
      </c>
      <c r="U19" s="17">
        <f t="shared" si="4"/>
        <v>0</v>
      </c>
      <c r="V19" s="15">
        <f t="shared" si="4"/>
        <v>1</v>
      </c>
      <c r="W19" s="16">
        <f t="shared" si="4"/>
        <v>2</v>
      </c>
      <c r="X19" s="16">
        <f t="shared" si="4"/>
        <v>0</v>
      </c>
      <c r="Y19" s="16">
        <v>0</v>
      </c>
      <c r="Z19" s="17">
        <f t="shared" si="4"/>
        <v>4</v>
      </c>
      <c r="AA19" s="15">
        <f t="shared" si="4"/>
        <v>2</v>
      </c>
      <c r="AB19" s="16">
        <f t="shared" si="4"/>
        <v>2</v>
      </c>
      <c r="AC19" s="16">
        <f t="shared" si="4"/>
        <v>2</v>
      </c>
      <c r="AD19" s="16">
        <v>0</v>
      </c>
      <c r="AE19" s="17">
        <f t="shared" si="4"/>
        <v>7</v>
      </c>
      <c r="AF19" s="15">
        <f t="shared" si="4"/>
        <v>0</v>
      </c>
      <c r="AG19" s="16">
        <f t="shared" si="4"/>
        <v>0</v>
      </c>
      <c r="AH19" s="16">
        <f t="shared" si="4"/>
        <v>0</v>
      </c>
      <c r="AI19" s="16">
        <f>COUNTA(AI20:AI26)</f>
        <v>0</v>
      </c>
      <c r="AJ19" s="17">
        <f t="shared" si="4"/>
        <v>0</v>
      </c>
      <c r="AK19" s="15">
        <f t="shared" si="4"/>
        <v>0</v>
      </c>
      <c r="AL19" s="16">
        <f t="shared" si="4"/>
        <v>0</v>
      </c>
      <c r="AM19" s="16">
        <f t="shared" si="4"/>
        <v>0</v>
      </c>
      <c r="AN19" s="16">
        <f>COUNTA(AN20:AN26)</f>
        <v>0</v>
      </c>
      <c r="AO19" s="17">
        <f t="shared" si="4"/>
        <v>0</v>
      </c>
      <c r="AP19" s="12"/>
      <c r="AQ19" s="1"/>
    </row>
    <row r="20" spans="1:43" x14ac:dyDescent="0.25">
      <c r="A20" s="47" t="s">
        <v>40</v>
      </c>
      <c r="B20" s="20" t="s">
        <v>343</v>
      </c>
      <c r="C20" s="21" t="s">
        <v>41</v>
      </c>
      <c r="D20" s="22"/>
      <c r="E20" s="48">
        <f t="shared" si="2"/>
        <v>4</v>
      </c>
      <c r="F20" s="49">
        <f t="shared" ref="F20:F26" si="5">K20+P20+U20+Z20+AE20+AJ20+AO20</f>
        <v>4</v>
      </c>
      <c r="G20" s="50">
        <v>2</v>
      </c>
      <c r="H20" s="51">
        <v>2</v>
      </c>
      <c r="I20" s="51">
        <v>0</v>
      </c>
      <c r="J20" s="51" t="s">
        <v>27</v>
      </c>
      <c r="K20" s="49">
        <v>4</v>
      </c>
      <c r="L20" s="50"/>
      <c r="M20" s="51"/>
      <c r="N20" s="51"/>
      <c r="O20" s="51"/>
      <c r="P20" s="49"/>
      <c r="Q20" s="50"/>
      <c r="R20" s="51"/>
      <c r="S20" s="51"/>
      <c r="T20" s="51"/>
      <c r="U20" s="49"/>
      <c r="V20" s="50"/>
      <c r="W20" s="51"/>
      <c r="X20" s="51"/>
      <c r="Y20" s="51"/>
      <c r="Z20" s="49"/>
      <c r="AA20" s="50"/>
      <c r="AB20" s="51"/>
      <c r="AC20" s="51"/>
      <c r="AD20" s="51"/>
      <c r="AE20" s="49"/>
      <c r="AF20" s="50"/>
      <c r="AG20" s="51"/>
      <c r="AH20" s="51"/>
      <c r="AI20" s="51"/>
      <c r="AJ20" s="49"/>
      <c r="AK20" s="50"/>
      <c r="AL20" s="51"/>
      <c r="AM20" s="51"/>
      <c r="AN20" s="51"/>
      <c r="AO20" s="49"/>
      <c r="AP20" s="52"/>
      <c r="AQ20" s="1"/>
    </row>
    <row r="21" spans="1:43" x14ac:dyDescent="0.25">
      <c r="A21" s="28" t="s">
        <v>42</v>
      </c>
      <c r="B21" s="35" t="s">
        <v>344</v>
      </c>
      <c r="C21" s="29" t="s">
        <v>43</v>
      </c>
      <c r="D21" s="30"/>
      <c r="E21" s="23">
        <f t="shared" si="2"/>
        <v>4</v>
      </c>
      <c r="F21" s="31">
        <f t="shared" si="5"/>
        <v>4</v>
      </c>
      <c r="G21" s="32"/>
      <c r="H21" s="33"/>
      <c r="I21" s="33"/>
      <c r="J21" s="33"/>
      <c r="K21" s="31"/>
      <c r="L21" s="32">
        <v>2</v>
      </c>
      <c r="M21" s="33">
        <v>2</v>
      </c>
      <c r="N21" s="33">
        <v>0</v>
      </c>
      <c r="O21" s="33" t="s">
        <v>27</v>
      </c>
      <c r="P21" s="31">
        <v>4</v>
      </c>
      <c r="Q21" s="32"/>
      <c r="R21" s="33"/>
      <c r="S21" s="33"/>
      <c r="T21" s="33"/>
      <c r="U21" s="31"/>
      <c r="V21" s="32"/>
      <c r="W21" s="33"/>
      <c r="X21" s="33"/>
      <c r="Y21" s="33"/>
      <c r="Z21" s="31"/>
      <c r="AA21" s="32"/>
      <c r="AB21" s="33"/>
      <c r="AC21" s="33"/>
      <c r="AD21" s="33"/>
      <c r="AE21" s="31"/>
      <c r="AF21" s="32"/>
      <c r="AG21" s="33"/>
      <c r="AH21" s="33"/>
      <c r="AI21" s="33"/>
      <c r="AJ21" s="31"/>
      <c r="AK21" s="32"/>
      <c r="AL21" s="33"/>
      <c r="AM21" s="33"/>
      <c r="AN21" s="33"/>
      <c r="AO21" s="31"/>
      <c r="AP21" s="34" t="s">
        <v>41</v>
      </c>
      <c r="AQ21" s="1"/>
    </row>
    <row r="22" spans="1:43" x14ac:dyDescent="0.25">
      <c r="A22" s="28" t="s">
        <v>44</v>
      </c>
      <c r="B22" s="35" t="s">
        <v>299</v>
      </c>
      <c r="C22" s="29" t="s">
        <v>45</v>
      </c>
      <c r="D22" s="37" t="s">
        <v>336</v>
      </c>
      <c r="E22" s="23">
        <f t="shared" si="2"/>
        <v>4</v>
      </c>
      <c r="F22" s="31">
        <f t="shared" si="5"/>
        <v>5</v>
      </c>
      <c r="G22" s="32"/>
      <c r="H22" s="33"/>
      <c r="I22" s="33"/>
      <c r="J22" s="33"/>
      <c r="K22" s="31"/>
      <c r="L22" s="32">
        <v>2</v>
      </c>
      <c r="M22" s="33">
        <v>2</v>
      </c>
      <c r="N22" s="33">
        <v>0</v>
      </c>
      <c r="O22" s="33" t="s">
        <v>27</v>
      </c>
      <c r="P22" s="31">
        <v>5</v>
      </c>
      <c r="Q22" s="32"/>
      <c r="R22" s="33"/>
      <c r="S22" s="33"/>
      <c r="T22" s="33"/>
      <c r="U22" s="31"/>
      <c r="V22" s="32"/>
      <c r="W22" s="33"/>
      <c r="X22" s="33"/>
      <c r="Y22" s="33"/>
      <c r="Z22" s="31"/>
      <c r="AA22" s="32"/>
      <c r="AB22" s="33"/>
      <c r="AC22" s="33"/>
      <c r="AD22" s="33"/>
      <c r="AE22" s="31"/>
      <c r="AF22" s="32"/>
      <c r="AG22" s="33"/>
      <c r="AH22" s="33"/>
      <c r="AI22" s="33"/>
      <c r="AJ22" s="31"/>
      <c r="AK22" s="32"/>
      <c r="AL22" s="33"/>
      <c r="AM22" s="33"/>
      <c r="AN22" s="33"/>
      <c r="AO22" s="31"/>
      <c r="AP22" s="34"/>
      <c r="AQ22" s="1"/>
    </row>
    <row r="23" spans="1:43" x14ac:dyDescent="0.25">
      <c r="A23" s="28" t="s">
        <v>46</v>
      </c>
      <c r="B23" s="385" t="s">
        <v>345</v>
      </c>
      <c r="C23" s="398" t="s">
        <v>47</v>
      </c>
      <c r="D23" s="387" t="s">
        <v>336</v>
      </c>
      <c r="E23" s="23">
        <f t="shared" si="2"/>
        <v>3</v>
      </c>
      <c r="F23" s="31">
        <f t="shared" si="5"/>
        <v>3</v>
      </c>
      <c r="G23" s="32"/>
      <c r="H23" s="33"/>
      <c r="I23" s="33"/>
      <c r="J23" s="33"/>
      <c r="K23" s="31"/>
      <c r="L23" s="32">
        <v>1</v>
      </c>
      <c r="M23" s="33">
        <v>2</v>
      </c>
      <c r="N23" s="33">
        <v>0</v>
      </c>
      <c r="O23" s="33" t="s">
        <v>25</v>
      </c>
      <c r="P23" s="31">
        <v>3</v>
      </c>
      <c r="Q23" s="32"/>
      <c r="R23" s="33"/>
      <c r="S23" s="33"/>
      <c r="T23" s="33"/>
      <c r="U23" s="31"/>
      <c r="V23" s="32"/>
      <c r="W23" s="33"/>
      <c r="X23" s="33"/>
      <c r="Y23" s="33"/>
      <c r="Z23" s="31"/>
      <c r="AA23" s="32"/>
      <c r="AB23" s="33"/>
      <c r="AC23" s="33"/>
      <c r="AD23" s="33"/>
      <c r="AE23" s="31"/>
      <c r="AF23" s="32"/>
      <c r="AG23" s="33"/>
      <c r="AH23" s="33"/>
      <c r="AI23" s="33"/>
      <c r="AJ23" s="31"/>
      <c r="AK23" s="32"/>
      <c r="AL23" s="33"/>
      <c r="AM23" s="33"/>
      <c r="AN23" s="33"/>
      <c r="AO23" s="31"/>
      <c r="AP23" s="34"/>
      <c r="AQ23" s="1"/>
    </row>
    <row r="24" spans="1:43" x14ac:dyDescent="0.25">
      <c r="A24" s="28" t="s">
        <v>49</v>
      </c>
      <c r="B24" s="35" t="s">
        <v>346</v>
      </c>
      <c r="C24" s="29" t="s">
        <v>50</v>
      </c>
      <c r="D24" s="37" t="s">
        <v>336</v>
      </c>
      <c r="E24" s="23">
        <f t="shared" si="2"/>
        <v>4</v>
      </c>
      <c r="F24" s="31">
        <f t="shared" si="5"/>
        <v>4</v>
      </c>
      <c r="G24" s="32"/>
      <c r="H24" s="33"/>
      <c r="I24" s="33"/>
      <c r="J24" s="33"/>
      <c r="K24" s="31"/>
      <c r="L24" s="32"/>
      <c r="M24" s="33"/>
      <c r="N24" s="33"/>
      <c r="O24" s="33"/>
      <c r="P24" s="31"/>
      <c r="Q24" s="32"/>
      <c r="R24" s="33"/>
      <c r="S24" s="33"/>
      <c r="T24" s="33"/>
      <c r="U24" s="31"/>
      <c r="V24" s="32"/>
      <c r="W24" s="33"/>
      <c r="X24" s="33"/>
      <c r="Y24" s="33"/>
      <c r="Z24" s="31"/>
      <c r="AA24" s="32">
        <v>2</v>
      </c>
      <c r="AB24" s="33">
        <v>2</v>
      </c>
      <c r="AC24" s="33">
        <v>0</v>
      </c>
      <c r="AD24" s="33" t="s">
        <v>27</v>
      </c>
      <c r="AE24" s="31">
        <v>4</v>
      </c>
      <c r="AF24" s="32"/>
      <c r="AG24" s="33"/>
      <c r="AH24" s="33"/>
      <c r="AI24" s="33"/>
      <c r="AJ24" s="31"/>
      <c r="AK24" s="32"/>
      <c r="AL24" s="33"/>
      <c r="AM24" s="33"/>
      <c r="AN24" s="33"/>
      <c r="AO24" s="31"/>
      <c r="AP24" s="34"/>
      <c r="AQ24" s="1"/>
    </row>
    <row r="25" spans="1:43" x14ac:dyDescent="0.25">
      <c r="A25" s="28" t="s">
        <v>51</v>
      </c>
      <c r="B25" s="35" t="s">
        <v>347</v>
      </c>
      <c r="C25" s="29" t="s">
        <v>52</v>
      </c>
      <c r="D25" s="30"/>
      <c r="E25" s="23">
        <f t="shared" si="2"/>
        <v>2</v>
      </c>
      <c r="F25" s="31">
        <f t="shared" si="5"/>
        <v>3</v>
      </c>
      <c r="G25" s="32"/>
      <c r="H25" s="33"/>
      <c r="I25" s="33"/>
      <c r="J25" s="33"/>
      <c r="K25" s="31"/>
      <c r="L25" s="32"/>
      <c r="M25" s="33"/>
      <c r="N25" s="33"/>
      <c r="O25" s="33"/>
      <c r="P25" s="31"/>
      <c r="Q25" s="32"/>
      <c r="R25" s="33"/>
      <c r="S25" s="33"/>
      <c r="T25" s="33"/>
      <c r="U25" s="31"/>
      <c r="V25" s="32"/>
      <c r="W25" s="33"/>
      <c r="X25" s="33"/>
      <c r="Y25" s="33"/>
      <c r="Z25" s="31"/>
      <c r="AA25" s="32">
        <v>0</v>
      </c>
      <c r="AB25" s="33">
        <v>0</v>
      </c>
      <c r="AC25" s="33">
        <v>2</v>
      </c>
      <c r="AD25" s="33" t="s">
        <v>25</v>
      </c>
      <c r="AE25" s="31">
        <v>3</v>
      </c>
      <c r="AF25" s="32"/>
      <c r="AG25" s="33"/>
      <c r="AH25" s="33"/>
      <c r="AI25" s="33"/>
      <c r="AJ25" s="31"/>
      <c r="AK25" s="32"/>
      <c r="AL25" s="33"/>
      <c r="AM25" s="33"/>
      <c r="AN25" s="33"/>
      <c r="AO25" s="31"/>
      <c r="AP25" s="34"/>
      <c r="AQ25" s="1"/>
    </row>
    <row r="26" spans="1:43" ht="13.5" thickBot="1" x14ac:dyDescent="0.3">
      <c r="A26" s="53" t="s">
        <v>53</v>
      </c>
      <c r="B26" s="35" t="s">
        <v>421</v>
      </c>
      <c r="C26" s="29" t="s">
        <v>54</v>
      </c>
      <c r="D26" s="30"/>
      <c r="E26" s="23">
        <f t="shared" si="2"/>
        <v>3</v>
      </c>
      <c r="F26" s="31">
        <f t="shared" si="5"/>
        <v>4</v>
      </c>
      <c r="G26" s="39"/>
      <c r="H26" s="40"/>
      <c r="I26" s="40"/>
      <c r="J26" s="40"/>
      <c r="K26" s="41"/>
      <c r="L26" s="39"/>
      <c r="M26" s="40"/>
      <c r="N26" s="40"/>
      <c r="O26" s="40"/>
      <c r="P26" s="41"/>
      <c r="Q26" s="39"/>
      <c r="R26" s="40"/>
      <c r="S26" s="40"/>
      <c r="T26" s="40"/>
      <c r="U26" s="41"/>
      <c r="V26" s="39">
        <v>1</v>
      </c>
      <c r="W26" s="40">
        <v>2</v>
      </c>
      <c r="X26" s="40">
        <v>0</v>
      </c>
      <c r="Y26" s="40" t="s">
        <v>27</v>
      </c>
      <c r="Z26" s="41">
        <v>4</v>
      </c>
      <c r="AA26" s="39"/>
      <c r="AB26" s="40"/>
      <c r="AC26" s="40"/>
      <c r="AD26" s="40"/>
      <c r="AE26" s="41"/>
      <c r="AF26" s="39"/>
      <c r="AG26" s="40"/>
      <c r="AH26" s="40"/>
      <c r="AI26" s="40"/>
      <c r="AJ26" s="41"/>
      <c r="AK26" s="39"/>
      <c r="AL26" s="40"/>
      <c r="AM26" s="40"/>
      <c r="AN26" s="40"/>
      <c r="AO26" s="41"/>
      <c r="AP26" s="54"/>
      <c r="AQ26" s="1"/>
    </row>
    <row r="27" spans="1:43" ht="13.5" thickBot="1" x14ac:dyDescent="0.3">
      <c r="A27" s="330" t="s">
        <v>55</v>
      </c>
      <c r="B27" s="331"/>
      <c r="C27" s="332"/>
      <c r="D27" s="12"/>
      <c r="E27" s="13">
        <f t="shared" si="2"/>
        <v>53</v>
      </c>
      <c r="F27" s="17">
        <f t="shared" ref="F27" si="6">SUM(F28:F45)</f>
        <v>71</v>
      </c>
      <c r="G27" s="15">
        <f>SUM(G28:G45)</f>
        <v>5</v>
      </c>
      <c r="H27" s="16">
        <f t="shared" ref="H27:AO27" si="7">SUM(H28:H45)</f>
        <v>3</v>
      </c>
      <c r="I27" s="16">
        <f t="shared" si="7"/>
        <v>0</v>
      </c>
      <c r="J27" s="16">
        <v>0</v>
      </c>
      <c r="K27" s="17">
        <f t="shared" si="7"/>
        <v>13</v>
      </c>
      <c r="L27" s="15">
        <f t="shared" si="7"/>
        <v>2</v>
      </c>
      <c r="M27" s="16">
        <f t="shared" si="7"/>
        <v>0</v>
      </c>
      <c r="N27" s="16">
        <f t="shared" si="7"/>
        <v>0</v>
      </c>
      <c r="O27" s="16">
        <v>0</v>
      </c>
      <c r="P27" s="17">
        <f t="shared" si="7"/>
        <v>3</v>
      </c>
      <c r="Q27" s="15">
        <f t="shared" si="7"/>
        <v>4</v>
      </c>
      <c r="R27" s="16">
        <f t="shared" si="7"/>
        <v>7</v>
      </c>
      <c r="S27" s="16">
        <f t="shared" si="7"/>
        <v>0</v>
      </c>
      <c r="T27" s="16">
        <v>0</v>
      </c>
      <c r="U27" s="17">
        <f t="shared" si="7"/>
        <v>15</v>
      </c>
      <c r="V27" s="15">
        <f t="shared" si="7"/>
        <v>9</v>
      </c>
      <c r="W27" s="16">
        <f t="shared" si="7"/>
        <v>6</v>
      </c>
      <c r="X27" s="16">
        <f t="shared" si="7"/>
        <v>4</v>
      </c>
      <c r="Y27" s="16">
        <v>0</v>
      </c>
      <c r="Z27" s="17">
        <f t="shared" si="7"/>
        <v>22</v>
      </c>
      <c r="AA27" s="15">
        <f t="shared" si="7"/>
        <v>1</v>
      </c>
      <c r="AB27" s="16">
        <f t="shared" si="7"/>
        <v>2</v>
      </c>
      <c r="AC27" s="16">
        <f t="shared" si="7"/>
        <v>0</v>
      </c>
      <c r="AD27" s="16">
        <v>0</v>
      </c>
      <c r="AE27" s="17">
        <f t="shared" si="7"/>
        <v>4</v>
      </c>
      <c r="AF27" s="15">
        <f t="shared" si="7"/>
        <v>5</v>
      </c>
      <c r="AG27" s="16">
        <f t="shared" si="7"/>
        <v>3</v>
      </c>
      <c r="AH27" s="16">
        <f t="shared" si="7"/>
        <v>0</v>
      </c>
      <c r="AI27" s="16">
        <v>0</v>
      </c>
      <c r="AJ27" s="17">
        <f t="shared" si="7"/>
        <v>10</v>
      </c>
      <c r="AK27" s="15">
        <f t="shared" si="7"/>
        <v>0</v>
      </c>
      <c r="AL27" s="16">
        <f t="shared" si="7"/>
        <v>2</v>
      </c>
      <c r="AM27" s="16">
        <f t="shared" si="7"/>
        <v>0</v>
      </c>
      <c r="AN27" s="16">
        <v>0</v>
      </c>
      <c r="AO27" s="17">
        <f t="shared" si="7"/>
        <v>4</v>
      </c>
      <c r="AP27" s="18"/>
      <c r="AQ27" s="1"/>
    </row>
    <row r="28" spans="1:43" x14ac:dyDescent="0.25">
      <c r="A28" s="47" t="s">
        <v>56</v>
      </c>
      <c r="B28" s="373" t="s">
        <v>348</v>
      </c>
      <c r="C28" s="396" t="s">
        <v>57</v>
      </c>
      <c r="D28" s="397" t="s">
        <v>336</v>
      </c>
      <c r="E28" s="48">
        <f t="shared" si="2"/>
        <v>2</v>
      </c>
      <c r="F28" s="49">
        <f t="shared" ref="F28:F45" si="8">K28+P28+U28+Z28+AE28+AJ28+AO28</f>
        <v>4</v>
      </c>
      <c r="G28" s="50">
        <v>2</v>
      </c>
      <c r="H28" s="51">
        <v>0</v>
      </c>
      <c r="I28" s="51">
        <v>0</v>
      </c>
      <c r="J28" s="51" t="s">
        <v>27</v>
      </c>
      <c r="K28" s="49">
        <v>4</v>
      </c>
      <c r="L28" s="50"/>
      <c r="M28" s="51"/>
      <c r="N28" s="51"/>
      <c r="O28" s="51"/>
      <c r="P28" s="49"/>
      <c r="Q28" s="50"/>
      <c r="R28" s="51"/>
      <c r="S28" s="51"/>
      <c r="T28" s="51"/>
      <c r="U28" s="49"/>
      <c r="V28" s="50"/>
      <c r="W28" s="51"/>
      <c r="X28" s="51"/>
      <c r="Y28" s="51"/>
      <c r="Z28" s="49"/>
      <c r="AA28" s="50"/>
      <c r="AB28" s="51"/>
      <c r="AC28" s="51"/>
      <c r="AD28" s="51"/>
      <c r="AE28" s="49"/>
      <c r="AF28" s="50"/>
      <c r="AG28" s="51"/>
      <c r="AH28" s="51"/>
      <c r="AI28" s="51"/>
      <c r="AJ28" s="49"/>
      <c r="AK28" s="50"/>
      <c r="AL28" s="51"/>
      <c r="AM28" s="51"/>
      <c r="AN28" s="51"/>
      <c r="AO28" s="49"/>
      <c r="AP28" s="52"/>
      <c r="AQ28" s="1"/>
    </row>
    <row r="29" spans="1:43" x14ac:dyDescent="0.25">
      <c r="A29" s="28" t="s">
        <v>58</v>
      </c>
      <c r="B29" s="385" t="s">
        <v>422</v>
      </c>
      <c r="C29" s="398" t="s">
        <v>48</v>
      </c>
      <c r="D29" s="387" t="s">
        <v>336</v>
      </c>
      <c r="E29" s="23">
        <f t="shared" si="2"/>
        <v>4</v>
      </c>
      <c r="F29" s="31">
        <f t="shared" si="8"/>
        <v>5</v>
      </c>
      <c r="G29" s="32">
        <v>2</v>
      </c>
      <c r="H29" s="33">
        <v>2</v>
      </c>
      <c r="I29" s="33">
        <v>0</v>
      </c>
      <c r="J29" s="33" t="s">
        <v>25</v>
      </c>
      <c r="K29" s="31">
        <v>5</v>
      </c>
      <c r="L29" s="32"/>
      <c r="M29" s="33"/>
      <c r="N29" s="33"/>
      <c r="O29" s="33"/>
      <c r="P29" s="31"/>
      <c r="Q29" s="32"/>
      <c r="R29" s="33"/>
      <c r="S29" s="33"/>
      <c r="T29" s="33"/>
      <c r="U29" s="31"/>
      <c r="V29" s="32"/>
      <c r="W29" s="33"/>
      <c r="X29" s="33"/>
      <c r="Y29" s="33"/>
      <c r="Z29" s="31"/>
      <c r="AA29" s="32"/>
      <c r="AB29" s="33"/>
      <c r="AC29" s="33"/>
      <c r="AD29" s="33"/>
      <c r="AE29" s="31"/>
      <c r="AF29" s="32"/>
      <c r="AG29" s="33"/>
      <c r="AH29" s="33"/>
      <c r="AI29" s="33"/>
      <c r="AJ29" s="31"/>
      <c r="AK29" s="32"/>
      <c r="AL29" s="33"/>
      <c r="AM29" s="33"/>
      <c r="AN29" s="33"/>
      <c r="AO29" s="31"/>
      <c r="AP29" s="34"/>
      <c r="AQ29" s="1"/>
    </row>
    <row r="30" spans="1:43" x14ac:dyDescent="0.25">
      <c r="A30" s="28" t="s">
        <v>59</v>
      </c>
      <c r="B30" s="35" t="s">
        <v>301</v>
      </c>
      <c r="C30" s="29" t="s">
        <v>60</v>
      </c>
      <c r="D30" s="30"/>
      <c r="E30" s="23">
        <f t="shared" si="2"/>
        <v>3</v>
      </c>
      <c r="F30" s="31">
        <f t="shared" si="8"/>
        <v>4</v>
      </c>
      <c r="G30" s="32"/>
      <c r="H30" s="33"/>
      <c r="I30" s="33"/>
      <c r="J30" s="33"/>
      <c r="K30" s="31"/>
      <c r="L30" s="32"/>
      <c r="M30" s="33"/>
      <c r="N30" s="33"/>
      <c r="O30" s="33"/>
      <c r="P30" s="31"/>
      <c r="Q30" s="32"/>
      <c r="R30" s="33"/>
      <c r="S30" s="33"/>
      <c r="T30" s="33"/>
      <c r="U30" s="31"/>
      <c r="V30" s="32"/>
      <c r="W30" s="33"/>
      <c r="X30" s="33"/>
      <c r="Y30" s="33"/>
      <c r="Z30" s="31"/>
      <c r="AA30" s="32">
        <v>1</v>
      </c>
      <c r="AB30" s="33">
        <v>2</v>
      </c>
      <c r="AC30" s="33">
        <v>0</v>
      </c>
      <c r="AD30" s="33" t="s">
        <v>25</v>
      </c>
      <c r="AE30" s="31">
        <v>4</v>
      </c>
      <c r="AF30" s="32"/>
      <c r="AG30" s="33"/>
      <c r="AH30" s="33"/>
      <c r="AI30" s="33"/>
      <c r="AJ30" s="31"/>
      <c r="AK30" s="32"/>
      <c r="AL30" s="33"/>
      <c r="AM30" s="33"/>
      <c r="AN30" s="33"/>
      <c r="AO30" s="31"/>
      <c r="AP30" s="34"/>
      <c r="AQ30" s="1"/>
    </row>
    <row r="31" spans="1:43" x14ac:dyDescent="0.25">
      <c r="A31" s="28" t="s">
        <v>61</v>
      </c>
      <c r="B31" s="35" t="s">
        <v>349</v>
      </c>
      <c r="C31" s="29" t="s">
        <v>62</v>
      </c>
      <c r="D31" s="37" t="s">
        <v>336</v>
      </c>
      <c r="E31" s="23">
        <f t="shared" si="2"/>
        <v>3</v>
      </c>
      <c r="F31" s="31">
        <f t="shared" si="8"/>
        <v>3</v>
      </c>
      <c r="G31" s="32"/>
      <c r="H31" s="33"/>
      <c r="I31" s="33"/>
      <c r="J31" s="33"/>
      <c r="K31" s="31"/>
      <c r="L31" s="32"/>
      <c r="M31" s="33"/>
      <c r="N31" s="33"/>
      <c r="O31" s="33"/>
      <c r="P31" s="31"/>
      <c r="Q31" s="32"/>
      <c r="R31" s="33"/>
      <c r="S31" s="33"/>
      <c r="T31" s="33"/>
      <c r="U31" s="31"/>
      <c r="V31" s="32"/>
      <c r="W31" s="33"/>
      <c r="X31" s="33"/>
      <c r="Y31" s="33"/>
      <c r="Z31" s="31"/>
      <c r="AA31" s="32"/>
      <c r="AB31" s="33"/>
      <c r="AC31" s="33"/>
      <c r="AD31" s="33"/>
      <c r="AE31" s="31"/>
      <c r="AF31" s="32">
        <v>2</v>
      </c>
      <c r="AG31" s="33">
        <v>1</v>
      </c>
      <c r="AH31" s="33">
        <v>0</v>
      </c>
      <c r="AI31" s="33" t="s">
        <v>25</v>
      </c>
      <c r="AJ31" s="31">
        <v>3</v>
      </c>
      <c r="AK31" s="32"/>
      <c r="AL31" s="33"/>
      <c r="AM31" s="33"/>
      <c r="AN31" s="33"/>
      <c r="AO31" s="31"/>
      <c r="AP31" s="34"/>
      <c r="AQ31" s="1"/>
    </row>
    <row r="32" spans="1:43" x14ac:dyDescent="0.25">
      <c r="A32" s="28" t="s">
        <v>63</v>
      </c>
      <c r="B32" s="76" t="s">
        <v>410</v>
      </c>
      <c r="C32" s="55" t="s">
        <v>64</v>
      </c>
      <c r="D32" s="37" t="s">
        <v>336</v>
      </c>
      <c r="E32" s="23">
        <f t="shared" si="2"/>
        <v>3</v>
      </c>
      <c r="F32" s="31">
        <f t="shared" si="8"/>
        <v>4</v>
      </c>
      <c r="G32" s="32"/>
      <c r="H32" s="33"/>
      <c r="I32" s="33"/>
      <c r="J32" s="33"/>
      <c r="K32" s="31"/>
      <c r="L32" s="32"/>
      <c r="M32" s="33"/>
      <c r="N32" s="33"/>
      <c r="O32" s="33"/>
      <c r="P32" s="31"/>
      <c r="Q32" s="32">
        <v>1</v>
      </c>
      <c r="R32" s="33">
        <v>2</v>
      </c>
      <c r="S32" s="33">
        <v>0</v>
      </c>
      <c r="T32" s="33" t="s">
        <v>27</v>
      </c>
      <c r="U32" s="31">
        <v>4</v>
      </c>
      <c r="V32" s="32"/>
      <c r="W32" s="33"/>
      <c r="X32" s="33"/>
      <c r="Y32" s="33"/>
      <c r="Z32" s="31"/>
      <c r="AA32" s="32"/>
      <c r="AB32" s="33"/>
      <c r="AC32" s="33"/>
      <c r="AD32" s="33"/>
      <c r="AE32" s="31"/>
      <c r="AF32" s="32"/>
      <c r="AG32" s="33"/>
      <c r="AH32" s="33"/>
      <c r="AI32" s="33"/>
      <c r="AJ32" s="31"/>
      <c r="AK32" s="32"/>
      <c r="AL32" s="33"/>
      <c r="AM32" s="33"/>
      <c r="AN32" s="33"/>
      <c r="AO32" s="31"/>
      <c r="AP32" s="34"/>
      <c r="AQ32" s="1"/>
    </row>
    <row r="33" spans="1:43" x14ac:dyDescent="0.25">
      <c r="A33" s="28" t="s">
        <v>65</v>
      </c>
      <c r="B33" s="35" t="s">
        <v>350</v>
      </c>
      <c r="C33" s="29" t="s">
        <v>66</v>
      </c>
      <c r="D33" s="30" t="s">
        <v>336</v>
      </c>
      <c r="E33" s="23">
        <f t="shared" si="2"/>
        <v>4</v>
      </c>
      <c r="F33" s="31">
        <f>K33+P33+U33+Z33+AE33+AJ33+AO33</f>
        <v>4</v>
      </c>
      <c r="G33" s="32"/>
      <c r="H33" s="33"/>
      <c r="I33" s="33"/>
      <c r="J33" s="33"/>
      <c r="K33" s="31"/>
      <c r="L33" s="32"/>
      <c r="M33" s="33"/>
      <c r="N33" s="33"/>
      <c r="O33" s="33"/>
      <c r="P33" s="31"/>
      <c r="Q33" s="32"/>
      <c r="R33" s="33"/>
      <c r="S33" s="33"/>
      <c r="T33" s="33"/>
      <c r="U33" s="31"/>
      <c r="V33" s="32">
        <v>2</v>
      </c>
      <c r="W33" s="33">
        <v>2</v>
      </c>
      <c r="X33" s="33">
        <v>0</v>
      </c>
      <c r="Y33" s="33" t="s">
        <v>27</v>
      </c>
      <c r="Z33" s="31">
        <v>4</v>
      </c>
      <c r="AA33" s="32"/>
      <c r="AB33" s="33"/>
      <c r="AC33" s="33"/>
      <c r="AD33" s="33"/>
      <c r="AE33" s="31"/>
      <c r="AF33" s="32"/>
      <c r="AG33" s="33"/>
      <c r="AH33" s="33"/>
      <c r="AI33" s="33"/>
      <c r="AJ33" s="31"/>
      <c r="AK33" s="32"/>
      <c r="AL33" s="33"/>
      <c r="AM33" s="33"/>
      <c r="AN33" s="33"/>
      <c r="AO33" s="31"/>
      <c r="AP33" s="34" t="s">
        <v>64</v>
      </c>
      <c r="AQ33" s="1"/>
    </row>
    <row r="34" spans="1:43" x14ac:dyDescent="0.25">
      <c r="A34" s="28" t="s">
        <v>67</v>
      </c>
      <c r="B34" s="35" t="s">
        <v>351</v>
      </c>
      <c r="C34" s="29" t="s">
        <v>68</v>
      </c>
      <c r="D34" s="30"/>
      <c r="E34" s="23">
        <f t="shared" si="2"/>
        <v>3</v>
      </c>
      <c r="F34" s="31">
        <f>K34+P34+U34+Z34+AE34+AJ34+AO34</f>
        <v>4</v>
      </c>
      <c r="G34" s="32"/>
      <c r="H34" s="33"/>
      <c r="I34" s="33"/>
      <c r="J34" s="33"/>
      <c r="K34" s="31"/>
      <c r="L34" s="32"/>
      <c r="M34" s="33"/>
      <c r="N34" s="33"/>
      <c r="O34" s="33"/>
      <c r="P34" s="31"/>
      <c r="Q34" s="32"/>
      <c r="R34" s="33"/>
      <c r="S34" s="33"/>
      <c r="T34" s="33"/>
      <c r="U34" s="31"/>
      <c r="V34" s="32"/>
      <c r="W34" s="33"/>
      <c r="X34" s="33"/>
      <c r="Y34" s="33"/>
      <c r="Z34" s="31"/>
      <c r="AA34" s="32"/>
      <c r="AB34" s="33"/>
      <c r="AC34" s="33"/>
      <c r="AD34" s="33"/>
      <c r="AE34" s="31"/>
      <c r="AF34" s="32">
        <v>1</v>
      </c>
      <c r="AG34" s="33">
        <v>2</v>
      </c>
      <c r="AH34" s="33">
        <v>0</v>
      </c>
      <c r="AI34" s="33" t="s">
        <v>27</v>
      </c>
      <c r="AJ34" s="31">
        <v>4</v>
      </c>
      <c r="AK34" s="32"/>
      <c r="AL34" s="33"/>
      <c r="AM34" s="33"/>
      <c r="AN34" s="33"/>
      <c r="AO34" s="31"/>
      <c r="AP34" s="34"/>
      <c r="AQ34" s="1"/>
    </row>
    <row r="35" spans="1:43" x14ac:dyDescent="0.25">
      <c r="A35" s="28" t="s">
        <v>69</v>
      </c>
      <c r="B35" s="35" t="s">
        <v>352</v>
      </c>
      <c r="C35" s="29" t="s">
        <v>70</v>
      </c>
      <c r="D35" s="30"/>
      <c r="E35" s="23">
        <f t="shared" si="2"/>
        <v>4</v>
      </c>
      <c r="F35" s="31">
        <f t="shared" si="8"/>
        <v>4</v>
      </c>
      <c r="G35" s="32"/>
      <c r="H35" s="33"/>
      <c r="I35" s="33"/>
      <c r="J35" s="33"/>
      <c r="K35" s="31"/>
      <c r="L35" s="32"/>
      <c r="M35" s="33"/>
      <c r="N35" s="33"/>
      <c r="O35" s="33"/>
      <c r="P35" s="31"/>
      <c r="Q35" s="32"/>
      <c r="R35" s="33"/>
      <c r="S35" s="33"/>
      <c r="T35" s="33"/>
      <c r="U35" s="31"/>
      <c r="V35" s="32">
        <v>2</v>
      </c>
      <c r="W35" s="33">
        <v>2</v>
      </c>
      <c r="X35" s="33">
        <v>0</v>
      </c>
      <c r="Y35" s="33" t="s">
        <v>27</v>
      </c>
      <c r="Z35" s="31">
        <v>4</v>
      </c>
      <c r="AA35" s="32"/>
      <c r="AB35" s="33"/>
      <c r="AC35" s="33"/>
      <c r="AD35" s="33"/>
      <c r="AE35" s="31"/>
      <c r="AF35" s="32"/>
      <c r="AG35" s="33"/>
      <c r="AH35" s="33"/>
      <c r="AI35" s="33"/>
      <c r="AJ35" s="31"/>
      <c r="AK35" s="32"/>
      <c r="AL35" s="33"/>
      <c r="AM35" s="33"/>
      <c r="AN35" s="33"/>
      <c r="AO35" s="31"/>
      <c r="AP35" s="34"/>
      <c r="AQ35" s="1"/>
    </row>
    <row r="36" spans="1:43" x14ac:dyDescent="0.25">
      <c r="A36" s="28" t="s">
        <v>71</v>
      </c>
      <c r="B36" s="35" t="s">
        <v>353</v>
      </c>
      <c r="C36" s="29" t="s">
        <v>72</v>
      </c>
      <c r="D36" s="37" t="s">
        <v>336</v>
      </c>
      <c r="E36" s="23">
        <f t="shared" si="2"/>
        <v>2</v>
      </c>
      <c r="F36" s="31">
        <f t="shared" si="8"/>
        <v>4</v>
      </c>
      <c r="G36" s="32"/>
      <c r="H36" s="33"/>
      <c r="I36" s="33"/>
      <c r="J36" s="33"/>
      <c r="K36" s="31"/>
      <c r="L36" s="32"/>
      <c r="M36" s="33"/>
      <c r="N36" s="33"/>
      <c r="O36" s="33"/>
      <c r="P36" s="31"/>
      <c r="Q36" s="32"/>
      <c r="R36" s="33"/>
      <c r="S36" s="33"/>
      <c r="T36" s="33"/>
      <c r="U36" s="31"/>
      <c r="V36" s="32"/>
      <c r="W36" s="33"/>
      <c r="X36" s="33"/>
      <c r="Y36" s="33"/>
      <c r="Z36" s="31"/>
      <c r="AA36" s="32"/>
      <c r="AB36" s="33"/>
      <c r="AC36" s="33"/>
      <c r="AD36" s="33"/>
      <c r="AE36" s="31"/>
      <c r="AF36" s="32"/>
      <c r="AG36" s="33"/>
      <c r="AH36" s="33"/>
      <c r="AI36" s="33"/>
      <c r="AJ36" s="31"/>
      <c r="AK36" s="32">
        <v>0</v>
      </c>
      <c r="AL36" s="33">
        <v>2</v>
      </c>
      <c r="AM36" s="33">
        <v>0</v>
      </c>
      <c r="AN36" s="33" t="s">
        <v>25</v>
      </c>
      <c r="AO36" s="31">
        <v>4</v>
      </c>
      <c r="AP36" s="34"/>
      <c r="AQ36" s="1"/>
    </row>
    <row r="37" spans="1:43" x14ac:dyDescent="0.25">
      <c r="A37" s="28" t="s">
        <v>73</v>
      </c>
      <c r="B37" s="35" t="s">
        <v>354</v>
      </c>
      <c r="C37" s="29" t="s">
        <v>74</v>
      </c>
      <c r="D37" s="37" t="s">
        <v>336</v>
      </c>
      <c r="E37" s="23">
        <f t="shared" si="2"/>
        <v>2</v>
      </c>
      <c r="F37" s="31">
        <f t="shared" si="8"/>
        <v>4</v>
      </c>
      <c r="G37" s="32">
        <v>1</v>
      </c>
      <c r="H37" s="33">
        <v>1</v>
      </c>
      <c r="I37" s="33">
        <v>0</v>
      </c>
      <c r="J37" s="33" t="s">
        <v>25</v>
      </c>
      <c r="K37" s="31">
        <v>4</v>
      </c>
      <c r="L37" s="32"/>
      <c r="M37" s="33"/>
      <c r="N37" s="33"/>
      <c r="O37" s="33"/>
      <c r="P37" s="31"/>
      <c r="Q37" s="32"/>
      <c r="R37" s="33"/>
      <c r="S37" s="33"/>
      <c r="T37" s="33"/>
      <c r="U37" s="31"/>
      <c r="V37" s="32"/>
      <c r="W37" s="33"/>
      <c r="X37" s="33"/>
      <c r="Y37" s="33"/>
      <c r="Z37" s="31"/>
      <c r="AA37" s="32"/>
      <c r="AB37" s="33"/>
      <c r="AC37" s="33"/>
      <c r="AD37" s="33"/>
      <c r="AE37" s="31"/>
      <c r="AF37" s="32"/>
      <c r="AG37" s="33"/>
      <c r="AH37" s="33"/>
      <c r="AI37" s="33"/>
      <c r="AJ37" s="31"/>
      <c r="AK37" s="32"/>
      <c r="AL37" s="33"/>
      <c r="AM37" s="33"/>
      <c r="AN37" s="33"/>
      <c r="AO37" s="31"/>
      <c r="AP37" s="34"/>
      <c r="AQ37" s="1"/>
    </row>
    <row r="38" spans="1:43" x14ac:dyDescent="0.25">
      <c r="A38" s="28" t="s">
        <v>75</v>
      </c>
      <c r="B38" s="35" t="s">
        <v>355</v>
      </c>
      <c r="C38" s="56" t="s">
        <v>76</v>
      </c>
      <c r="D38" s="37" t="s">
        <v>336</v>
      </c>
      <c r="E38" s="23">
        <f t="shared" si="2"/>
        <v>2</v>
      </c>
      <c r="F38" s="31">
        <f t="shared" si="8"/>
        <v>3</v>
      </c>
      <c r="G38" s="32"/>
      <c r="H38" s="33"/>
      <c r="I38" s="33"/>
      <c r="J38" s="33"/>
      <c r="K38" s="31"/>
      <c r="L38" s="32"/>
      <c r="M38" s="33"/>
      <c r="N38" s="33"/>
      <c r="O38" s="33"/>
      <c r="P38" s="31"/>
      <c r="Q38" s="32">
        <v>1</v>
      </c>
      <c r="R38" s="33">
        <v>1</v>
      </c>
      <c r="S38" s="33">
        <v>0</v>
      </c>
      <c r="T38" s="33" t="s">
        <v>27</v>
      </c>
      <c r="U38" s="31">
        <v>3</v>
      </c>
      <c r="V38" s="32"/>
      <c r="W38" s="33"/>
      <c r="X38" s="33"/>
      <c r="Y38" s="33"/>
      <c r="Z38" s="31"/>
      <c r="AA38" s="32"/>
      <c r="AB38" s="33"/>
      <c r="AC38" s="33"/>
      <c r="AD38" s="33"/>
      <c r="AE38" s="31"/>
      <c r="AF38" s="32"/>
      <c r="AG38" s="33"/>
      <c r="AH38" s="33"/>
      <c r="AI38" s="33"/>
      <c r="AJ38" s="31"/>
      <c r="AK38" s="32"/>
      <c r="AL38" s="33"/>
      <c r="AM38" s="33"/>
      <c r="AN38" s="33"/>
      <c r="AO38" s="31"/>
      <c r="AP38" s="34" t="s">
        <v>74</v>
      </c>
      <c r="AQ38" s="1"/>
    </row>
    <row r="39" spans="1:43" x14ac:dyDescent="0.25">
      <c r="A39" s="28" t="s">
        <v>77</v>
      </c>
      <c r="B39" s="35" t="s">
        <v>356</v>
      </c>
      <c r="C39" s="29" t="s">
        <v>78</v>
      </c>
      <c r="D39" s="37" t="s">
        <v>336</v>
      </c>
      <c r="E39" s="23">
        <f t="shared" si="2"/>
        <v>3</v>
      </c>
      <c r="F39" s="31">
        <f t="shared" si="8"/>
        <v>4</v>
      </c>
      <c r="G39" s="32"/>
      <c r="H39" s="33"/>
      <c r="I39" s="33"/>
      <c r="J39" s="33"/>
      <c r="K39" s="31"/>
      <c r="L39" s="32"/>
      <c r="M39" s="33"/>
      <c r="N39" s="33"/>
      <c r="O39" s="33"/>
      <c r="P39" s="31"/>
      <c r="Q39" s="32">
        <v>1</v>
      </c>
      <c r="R39" s="33">
        <v>2</v>
      </c>
      <c r="S39" s="33">
        <v>0</v>
      </c>
      <c r="T39" s="33" t="s">
        <v>25</v>
      </c>
      <c r="U39" s="31">
        <v>4</v>
      </c>
      <c r="V39" s="32"/>
      <c r="W39" s="33"/>
      <c r="X39" s="33"/>
      <c r="Y39" s="33"/>
      <c r="Z39" s="31"/>
      <c r="AA39" s="32"/>
      <c r="AB39" s="33"/>
      <c r="AC39" s="33"/>
      <c r="AD39" s="33"/>
      <c r="AE39" s="31"/>
      <c r="AF39" s="32"/>
      <c r="AG39" s="33"/>
      <c r="AH39" s="33"/>
      <c r="AI39" s="33"/>
      <c r="AJ39" s="31"/>
      <c r="AK39" s="32"/>
      <c r="AL39" s="33"/>
      <c r="AM39" s="33"/>
      <c r="AN39" s="33"/>
      <c r="AO39" s="31"/>
      <c r="AP39" s="34"/>
      <c r="AQ39" s="1"/>
    </row>
    <row r="40" spans="1:43" x14ac:dyDescent="0.25">
      <c r="A40" s="28" t="s">
        <v>79</v>
      </c>
      <c r="B40" s="35" t="s">
        <v>326</v>
      </c>
      <c r="C40" s="29" t="s">
        <v>80</v>
      </c>
      <c r="D40" s="30"/>
      <c r="E40" s="23">
        <f t="shared" si="2"/>
        <v>3</v>
      </c>
      <c r="F40" s="31">
        <f t="shared" si="8"/>
        <v>4</v>
      </c>
      <c r="G40" s="32"/>
      <c r="H40" s="33"/>
      <c r="I40" s="33"/>
      <c r="J40" s="33"/>
      <c r="K40" s="31"/>
      <c r="L40" s="32"/>
      <c r="M40" s="33"/>
      <c r="N40" s="33"/>
      <c r="O40" s="33"/>
      <c r="P40" s="31"/>
      <c r="Q40" s="32"/>
      <c r="R40" s="33"/>
      <c r="S40" s="33"/>
      <c r="T40" s="33"/>
      <c r="U40" s="31"/>
      <c r="V40" s="32">
        <v>1</v>
      </c>
      <c r="W40" s="33">
        <v>0</v>
      </c>
      <c r="X40" s="33">
        <v>2</v>
      </c>
      <c r="Y40" s="33" t="s">
        <v>25</v>
      </c>
      <c r="Z40" s="31">
        <v>4</v>
      </c>
      <c r="AA40" s="32"/>
      <c r="AB40" s="33"/>
      <c r="AC40" s="33"/>
      <c r="AD40" s="33"/>
      <c r="AE40" s="31"/>
      <c r="AF40" s="32"/>
      <c r="AG40" s="33"/>
      <c r="AH40" s="33"/>
      <c r="AI40" s="33"/>
      <c r="AJ40" s="31"/>
      <c r="AK40" s="32"/>
      <c r="AL40" s="33"/>
      <c r="AM40" s="33"/>
      <c r="AN40" s="33"/>
      <c r="AO40" s="31"/>
      <c r="AP40" s="34" t="s">
        <v>31</v>
      </c>
      <c r="AQ40" s="1"/>
    </row>
    <row r="41" spans="1:43" x14ac:dyDescent="0.25">
      <c r="A41" s="28" t="s">
        <v>81</v>
      </c>
      <c r="B41" s="35" t="s">
        <v>327</v>
      </c>
      <c r="C41" s="56" t="s">
        <v>82</v>
      </c>
      <c r="D41" s="30"/>
      <c r="E41" s="23">
        <f t="shared" si="2"/>
        <v>4</v>
      </c>
      <c r="F41" s="31">
        <f t="shared" si="8"/>
        <v>5</v>
      </c>
      <c r="G41" s="32"/>
      <c r="H41" s="33"/>
      <c r="I41" s="33"/>
      <c r="J41" s="33"/>
      <c r="K41" s="31"/>
      <c r="L41" s="32"/>
      <c r="M41" s="33"/>
      <c r="N41" s="33"/>
      <c r="O41" s="33"/>
      <c r="P41" s="31"/>
      <c r="Q41" s="32"/>
      <c r="R41" s="33"/>
      <c r="S41" s="33"/>
      <c r="T41" s="33"/>
      <c r="U41" s="31"/>
      <c r="V41" s="32">
        <v>2</v>
      </c>
      <c r="W41" s="33">
        <v>2</v>
      </c>
      <c r="X41" s="33">
        <v>0</v>
      </c>
      <c r="Y41" s="33" t="s">
        <v>27</v>
      </c>
      <c r="Z41" s="31">
        <v>5</v>
      </c>
      <c r="AA41" s="32"/>
      <c r="AB41" s="33"/>
      <c r="AC41" s="33"/>
      <c r="AD41" s="33"/>
      <c r="AE41" s="31"/>
      <c r="AF41" s="32"/>
      <c r="AG41" s="33"/>
      <c r="AH41" s="33"/>
      <c r="AI41" s="33"/>
      <c r="AJ41" s="31"/>
      <c r="AK41" s="32"/>
      <c r="AL41" s="33"/>
      <c r="AM41" s="33"/>
      <c r="AN41" s="33"/>
      <c r="AO41" s="31"/>
      <c r="AP41" s="34" t="s">
        <v>31</v>
      </c>
      <c r="AQ41" s="1"/>
    </row>
    <row r="42" spans="1:43" s="58" customFormat="1" x14ac:dyDescent="0.25">
      <c r="A42" s="28" t="s">
        <v>83</v>
      </c>
      <c r="B42" s="35" t="s">
        <v>376</v>
      </c>
      <c r="C42" s="56" t="s">
        <v>84</v>
      </c>
      <c r="D42" s="30"/>
      <c r="E42" s="23">
        <f t="shared" si="2"/>
        <v>4</v>
      </c>
      <c r="F42" s="31">
        <f t="shared" si="8"/>
        <v>5</v>
      </c>
      <c r="G42" s="32"/>
      <c r="H42" s="33"/>
      <c r="I42" s="33"/>
      <c r="J42" s="33"/>
      <c r="K42" s="31"/>
      <c r="L42" s="32"/>
      <c r="M42" s="33"/>
      <c r="N42" s="33"/>
      <c r="O42" s="33"/>
      <c r="P42" s="31"/>
      <c r="Q42" s="32"/>
      <c r="R42" s="33"/>
      <c r="S42" s="33"/>
      <c r="T42" s="33"/>
      <c r="U42" s="31"/>
      <c r="V42" s="32">
        <v>2</v>
      </c>
      <c r="W42" s="33">
        <v>0</v>
      </c>
      <c r="X42" s="33">
        <v>2</v>
      </c>
      <c r="Y42" s="33" t="s">
        <v>27</v>
      </c>
      <c r="Z42" s="31">
        <v>5</v>
      </c>
      <c r="AA42" s="32"/>
      <c r="AB42" s="33"/>
      <c r="AC42" s="33"/>
      <c r="AD42" s="33"/>
      <c r="AE42" s="31"/>
      <c r="AF42" s="32"/>
      <c r="AG42" s="33"/>
      <c r="AH42" s="33"/>
      <c r="AI42" s="33"/>
      <c r="AJ42" s="31"/>
      <c r="AK42" s="32"/>
      <c r="AL42" s="33"/>
      <c r="AM42" s="33"/>
      <c r="AN42" s="33"/>
      <c r="AO42" s="31"/>
      <c r="AP42" s="34"/>
      <c r="AQ42" s="57"/>
    </row>
    <row r="43" spans="1:43" x14ac:dyDescent="0.25">
      <c r="A43" s="28" t="s">
        <v>85</v>
      </c>
      <c r="B43" s="35" t="s">
        <v>333</v>
      </c>
      <c r="C43" s="56" t="s">
        <v>86</v>
      </c>
      <c r="D43" s="30"/>
      <c r="E43" s="23">
        <f t="shared" si="2"/>
        <v>2</v>
      </c>
      <c r="F43" s="31">
        <f t="shared" si="8"/>
        <v>3</v>
      </c>
      <c r="G43" s="32"/>
      <c r="H43" s="33"/>
      <c r="I43" s="33"/>
      <c r="J43" s="33"/>
      <c r="K43" s="31"/>
      <c r="L43" s="32"/>
      <c r="M43" s="33"/>
      <c r="N43" s="33"/>
      <c r="O43" s="33"/>
      <c r="P43" s="31"/>
      <c r="Q43" s="32"/>
      <c r="R43" s="33"/>
      <c r="S43" s="33"/>
      <c r="T43" s="33"/>
      <c r="U43" s="31"/>
      <c r="V43" s="32"/>
      <c r="W43" s="33"/>
      <c r="X43" s="33"/>
      <c r="Y43" s="33"/>
      <c r="Z43" s="31"/>
      <c r="AA43" s="32"/>
      <c r="AB43" s="33"/>
      <c r="AC43" s="33"/>
      <c r="AD43" s="33"/>
      <c r="AE43" s="31"/>
      <c r="AF43" s="32">
        <v>2</v>
      </c>
      <c r="AG43" s="33">
        <v>0</v>
      </c>
      <c r="AH43" s="33">
        <v>0</v>
      </c>
      <c r="AI43" s="33" t="s">
        <v>27</v>
      </c>
      <c r="AJ43" s="31">
        <v>3</v>
      </c>
      <c r="AK43" s="32"/>
      <c r="AL43" s="33"/>
      <c r="AM43" s="33"/>
      <c r="AN43" s="33"/>
      <c r="AO43" s="31"/>
      <c r="AP43" s="34"/>
      <c r="AQ43" s="1"/>
    </row>
    <row r="44" spans="1:43" x14ac:dyDescent="0.25">
      <c r="A44" s="28" t="s">
        <v>87</v>
      </c>
      <c r="B44" s="35" t="s">
        <v>335</v>
      </c>
      <c r="C44" s="29" t="s">
        <v>88</v>
      </c>
      <c r="D44" s="30"/>
      <c r="E44" s="23">
        <f t="shared" si="2"/>
        <v>2</v>
      </c>
      <c r="F44" s="31">
        <f t="shared" si="8"/>
        <v>3</v>
      </c>
      <c r="G44" s="32"/>
      <c r="H44" s="33"/>
      <c r="I44" s="33"/>
      <c r="J44" s="33"/>
      <c r="K44" s="31"/>
      <c r="L44" s="32">
        <v>2</v>
      </c>
      <c r="M44" s="33">
        <v>0</v>
      </c>
      <c r="N44" s="33">
        <v>0</v>
      </c>
      <c r="O44" s="33" t="s">
        <v>25</v>
      </c>
      <c r="P44" s="31">
        <v>3</v>
      </c>
      <c r="Q44" s="32"/>
      <c r="R44" s="33"/>
      <c r="S44" s="33"/>
      <c r="T44" s="36"/>
      <c r="U44" s="31"/>
      <c r="V44" s="32"/>
      <c r="W44" s="33"/>
      <c r="X44" s="33"/>
      <c r="Y44" s="33"/>
      <c r="Z44" s="31"/>
      <c r="AA44" s="32"/>
      <c r="AB44" s="33"/>
      <c r="AC44" s="33"/>
      <c r="AD44" s="33"/>
      <c r="AE44" s="31"/>
      <c r="AF44" s="32"/>
      <c r="AG44" s="33"/>
      <c r="AH44" s="33"/>
      <c r="AI44" s="33"/>
      <c r="AJ44" s="31"/>
      <c r="AK44" s="32"/>
      <c r="AL44" s="33"/>
      <c r="AM44" s="33"/>
      <c r="AN44" s="33"/>
      <c r="AO44" s="31"/>
      <c r="AP44" s="34"/>
      <c r="AQ44" s="1"/>
    </row>
    <row r="45" spans="1:43" ht="13.5" thickBot="1" x14ac:dyDescent="0.3">
      <c r="A45" s="53" t="s">
        <v>89</v>
      </c>
      <c r="B45" s="35" t="s">
        <v>399</v>
      </c>
      <c r="C45" s="59" t="s">
        <v>90</v>
      </c>
      <c r="D45" s="37"/>
      <c r="E45" s="23">
        <f t="shared" si="2"/>
        <v>3</v>
      </c>
      <c r="F45" s="60">
        <f t="shared" si="8"/>
        <v>4</v>
      </c>
      <c r="G45" s="61"/>
      <c r="H45" s="62"/>
      <c r="I45" s="62"/>
      <c r="J45" s="62"/>
      <c r="K45" s="60"/>
      <c r="L45" s="61"/>
      <c r="M45" s="62"/>
      <c r="N45" s="62"/>
      <c r="O45" s="62"/>
      <c r="P45" s="60"/>
      <c r="Q45" s="61">
        <v>1</v>
      </c>
      <c r="R45" s="62">
        <v>2</v>
      </c>
      <c r="S45" s="62">
        <v>0</v>
      </c>
      <c r="T45" s="63" t="s">
        <v>27</v>
      </c>
      <c r="U45" s="60">
        <v>4</v>
      </c>
      <c r="V45" s="61"/>
      <c r="W45" s="62"/>
      <c r="X45" s="62"/>
      <c r="Y45" s="62"/>
      <c r="Z45" s="60"/>
      <c r="AA45" s="61"/>
      <c r="AB45" s="62"/>
      <c r="AC45" s="62"/>
      <c r="AD45" s="62"/>
      <c r="AE45" s="60"/>
      <c r="AF45" s="61"/>
      <c r="AG45" s="62"/>
      <c r="AH45" s="62"/>
      <c r="AI45" s="62"/>
      <c r="AJ45" s="60"/>
      <c r="AK45" s="61"/>
      <c r="AL45" s="62"/>
      <c r="AM45" s="62"/>
      <c r="AN45" s="62"/>
      <c r="AO45" s="60"/>
      <c r="AP45" s="64"/>
      <c r="AQ45" s="1"/>
    </row>
    <row r="46" spans="1:43" ht="13.5" thickBot="1" x14ac:dyDescent="0.3">
      <c r="A46" s="330" t="s">
        <v>91</v>
      </c>
      <c r="B46" s="331"/>
      <c r="C46" s="332"/>
      <c r="D46" s="65"/>
      <c r="E46" s="66"/>
      <c r="F46" s="17">
        <v>40</v>
      </c>
      <c r="G46" s="15"/>
      <c r="H46" s="16"/>
      <c r="I46" s="16"/>
      <c r="J46" s="16"/>
      <c r="K46" s="17"/>
      <c r="L46" s="15"/>
      <c r="M46" s="16"/>
      <c r="N46" s="16"/>
      <c r="O46" s="16"/>
      <c r="P46" s="17"/>
      <c r="Q46" s="15"/>
      <c r="R46" s="16"/>
      <c r="S46" s="16"/>
      <c r="T46" s="16"/>
      <c r="U46" s="17"/>
      <c r="V46" s="15"/>
      <c r="W46" s="16"/>
      <c r="X46" s="16"/>
      <c r="Y46" s="16"/>
      <c r="Z46" s="17"/>
      <c r="AA46" s="15"/>
      <c r="AB46" s="16"/>
      <c r="AC46" s="16"/>
      <c r="AD46" s="16"/>
      <c r="AE46" s="17"/>
      <c r="AF46" s="15"/>
      <c r="AG46" s="16"/>
      <c r="AH46" s="16"/>
      <c r="AI46" s="16"/>
      <c r="AJ46" s="17"/>
      <c r="AK46" s="15"/>
      <c r="AL46" s="16"/>
      <c r="AM46" s="16"/>
      <c r="AN46" s="16"/>
      <c r="AO46" s="17"/>
      <c r="AP46" s="18"/>
      <c r="AQ46" s="1"/>
    </row>
    <row r="47" spans="1:43" ht="13.5" thickBot="1" x14ac:dyDescent="0.3">
      <c r="A47" s="67"/>
      <c r="B47" s="331" t="s">
        <v>92</v>
      </c>
      <c r="C47" s="332"/>
      <c r="D47" s="65"/>
      <c r="E47" s="66"/>
      <c r="F47" s="17"/>
      <c r="G47" s="15"/>
      <c r="H47" s="16"/>
      <c r="I47" s="16"/>
      <c r="J47" s="16"/>
      <c r="K47" s="17"/>
      <c r="L47" s="15"/>
      <c r="M47" s="16"/>
      <c r="N47" s="16"/>
      <c r="O47" s="16"/>
      <c r="P47" s="17"/>
      <c r="Q47" s="15"/>
      <c r="R47" s="16"/>
      <c r="S47" s="16"/>
      <c r="T47" s="16"/>
      <c r="U47" s="17"/>
      <c r="V47" s="15"/>
      <c r="W47" s="16"/>
      <c r="X47" s="16"/>
      <c r="Y47" s="16"/>
      <c r="Z47" s="17"/>
      <c r="AA47" s="15"/>
      <c r="AB47" s="16"/>
      <c r="AC47" s="16"/>
      <c r="AD47" s="16"/>
      <c r="AE47" s="17"/>
      <c r="AF47" s="15"/>
      <c r="AG47" s="16"/>
      <c r="AH47" s="16"/>
      <c r="AI47" s="16"/>
      <c r="AJ47" s="17"/>
      <c r="AK47" s="15"/>
      <c r="AL47" s="16"/>
      <c r="AM47" s="16"/>
      <c r="AN47" s="16"/>
      <c r="AO47" s="17"/>
      <c r="AP47" s="12"/>
      <c r="AQ47" s="1"/>
    </row>
    <row r="48" spans="1:43" ht="13.5" thickBot="1" x14ac:dyDescent="0.3">
      <c r="A48" s="68"/>
      <c r="B48" s="69"/>
      <c r="C48" s="275" t="s">
        <v>93</v>
      </c>
      <c r="D48" s="12"/>
      <c r="E48" s="13">
        <f t="shared" si="2"/>
        <v>16</v>
      </c>
      <c r="F48" s="17">
        <f>SUM(F49:F53)</f>
        <v>20</v>
      </c>
      <c r="G48" s="15">
        <v>0</v>
      </c>
      <c r="H48" s="16">
        <v>0</v>
      </c>
      <c r="I48" s="16">
        <v>0</v>
      </c>
      <c r="J48" s="16">
        <v>0</v>
      </c>
      <c r="K48" s="17">
        <v>0</v>
      </c>
      <c r="L48" s="15">
        <v>0</v>
      </c>
      <c r="M48" s="16">
        <v>0</v>
      </c>
      <c r="N48" s="16">
        <v>0</v>
      </c>
      <c r="O48" s="16">
        <v>0</v>
      </c>
      <c r="P48" s="17">
        <v>0</v>
      </c>
      <c r="Q48" s="15">
        <v>0</v>
      </c>
      <c r="R48" s="16">
        <v>0</v>
      </c>
      <c r="S48" s="16">
        <v>0</v>
      </c>
      <c r="T48" s="16">
        <v>0</v>
      </c>
      <c r="U48" s="17">
        <v>0</v>
      </c>
      <c r="V48" s="15">
        <v>0</v>
      </c>
      <c r="W48" s="16">
        <v>0</v>
      </c>
      <c r="X48" s="16">
        <v>0</v>
      </c>
      <c r="Y48" s="16">
        <v>0</v>
      </c>
      <c r="Z48" s="17">
        <v>0</v>
      </c>
      <c r="AA48" s="15">
        <f t="shared" ref="AA48:AO48" si="9">SUM(AA49:AA53)</f>
        <v>3</v>
      </c>
      <c r="AB48" s="16">
        <f t="shared" si="9"/>
        <v>4</v>
      </c>
      <c r="AC48" s="16">
        <f t="shared" si="9"/>
        <v>0</v>
      </c>
      <c r="AD48" s="16">
        <v>0</v>
      </c>
      <c r="AE48" s="17">
        <f t="shared" si="9"/>
        <v>8</v>
      </c>
      <c r="AF48" s="15">
        <f t="shared" si="9"/>
        <v>1</v>
      </c>
      <c r="AG48" s="16">
        <f t="shared" si="9"/>
        <v>4</v>
      </c>
      <c r="AH48" s="16">
        <f t="shared" si="9"/>
        <v>0</v>
      </c>
      <c r="AI48" s="16">
        <v>0</v>
      </c>
      <c r="AJ48" s="17">
        <f t="shared" si="9"/>
        <v>8</v>
      </c>
      <c r="AK48" s="15">
        <f t="shared" si="9"/>
        <v>0</v>
      </c>
      <c r="AL48" s="16">
        <f t="shared" si="9"/>
        <v>2</v>
      </c>
      <c r="AM48" s="16">
        <f t="shared" si="9"/>
        <v>2</v>
      </c>
      <c r="AN48" s="16">
        <v>0</v>
      </c>
      <c r="AO48" s="17">
        <f t="shared" si="9"/>
        <v>4</v>
      </c>
      <c r="AP48" s="12"/>
      <c r="AQ48" s="1"/>
    </row>
    <row r="49" spans="1:43" x14ac:dyDescent="0.25">
      <c r="A49" s="47" t="s">
        <v>94</v>
      </c>
      <c r="B49" s="20" t="s">
        <v>310</v>
      </c>
      <c r="C49" s="70" t="s">
        <v>95</v>
      </c>
      <c r="D49" s="22"/>
      <c r="E49" s="48">
        <f t="shared" si="2"/>
        <v>4</v>
      </c>
      <c r="F49" s="49">
        <f>K49+P49+U49+Z49+AE49+AJ49+AO49</f>
        <v>4</v>
      </c>
      <c r="G49" s="50"/>
      <c r="H49" s="51"/>
      <c r="I49" s="51"/>
      <c r="J49" s="51"/>
      <c r="K49" s="49"/>
      <c r="L49" s="50"/>
      <c r="M49" s="51"/>
      <c r="N49" s="51"/>
      <c r="O49" s="51"/>
      <c r="P49" s="49"/>
      <c r="Q49" s="50"/>
      <c r="R49" s="51"/>
      <c r="S49" s="51"/>
      <c r="T49" s="51"/>
      <c r="U49" s="49"/>
      <c r="V49" s="50"/>
      <c r="W49" s="51"/>
      <c r="X49" s="51"/>
      <c r="Y49" s="51"/>
      <c r="Z49" s="49"/>
      <c r="AA49" s="50">
        <v>2</v>
      </c>
      <c r="AB49" s="51">
        <v>2</v>
      </c>
      <c r="AC49" s="51">
        <v>0</v>
      </c>
      <c r="AD49" s="51" t="s">
        <v>27</v>
      </c>
      <c r="AE49" s="49">
        <v>4</v>
      </c>
      <c r="AF49" s="50"/>
      <c r="AG49" s="51"/>
      <c r="AH49" s="51"/>
      <c r="AI49" s="51"/>
      <c r="AJ49" s="49"/>
      <c r="AK49" s="50"/>
      <c r="AL49" s="51"/>
      <c r="AM49" s="51"/>
      <c r="AN49" s="51"/>
      <c r="AO49" s="49"/>
      <c r="AP49" s="52"/>
      <c r="AQ49" s="1"/>
    </row>
    <row r="50" spans="1:43" x14ac:dyDescent="0.25">
      <c r="A50" s="28" t="s">
        <v>96</v>
      </c>
      <c r="B50" s="76" t="s">
        <v>411</v>
      </c>
      <c r="C50" s="56" t="s">
        <v>97</v>
      </c>
      <c r="D50" s="37" t="s">
        <v>336</v>
      </c>
      <c r="E50" s="23">
        <f t="shared" si="2"/>
        <v>3</v>
      </c>
      <c r="F50" s="31">
        <f>K50+P50+U50+Z50+AE50+AJ50+AO50</f>
        <v>4</v>
      </c>
      <c r="G50" s="32"/>
      <c r="H50" s="33"/>
      <c r="I50" s="33"/>
      <c r="J50" s="33"/>
      <c r="K50" s="31"/>
      <c r="L50" s="32"/>
      <c r="M50" s="33"/>
      <c r="N50" s="33"/>
      <c r="O50" s="33"/>
      <c r="P50" s="31"/>
      <c r="Q50" s="32"/>
      <c r="R50" s="33"/>
      <c r="S50" s="33"/>
      <c r="T50" s="33"/>
      <c r="U50" s="31"/>
      <c r="V50" s="32"/>
      <c r="W50" s="33"/>
      <c r="X50" s="33"/>
      <c r="Y50" s="33"/>
      <c r="Z50" s="31"/>
      <c r="AA50" s="32"/>
      <c r="AB50" s="33"/>
      <c r="AC50" s="33"/>
      <c r="AD50" s="33"/>
      <c r="AE50" s="31"/>
      <c r="AF50" s="32">
        <v>1</v>
      </c>
      <c r="AG50" s="33">
        <v>2</v>
      </c>
      <c r="AH50" s="33">
        <v>0</v>
      </c>
      <c r="AI50" s="33" t="s">
        <v>25</v>
      </c>
      <c r="AJ50" s="31">
        <v>4</v>
      </c>
      <c r="AK50" s="32"/>
      <c r="AL50" s="33"/>
      <c r="AM50" s="33"/>
      <c r="AN50" s="33"/>
      <c r="AO50" s="31"/>
      <c r="AP50" s="34"/>
      <c r="AQ50" s="1"/>
    </row>
    <row r="51" spans="1:43" x14ac:dyDescent="0.25">
      <c r="A51" s="28" t="s">
        <v>98</v>
      </c>
      <c r="B51" s="35" t="s">
        <v>357</v>
      </c>
      <c r="C51" s="56" t="s">
        <v>99</v>
      </c>
      <c r="D51" s="30"/>
      <c r="E51" s="23">
        <f t="shared" si="2"/>
        <v>2</v>
      </c>
      <c r="F51" s="31">
        <f>K51+P51+U51+Z51+AE51+AJ51+AO51</f>
        <v>4</v>
      </c>
      <c r="G51" s="32"/>
      <c r="H51" s="33"/>
      <c r="I51" s="33"/>
      <c r="J51" s="33"/>
      <c r="K51" s="31"/>
      <c r="L51" s="32"/>
      <c r="M51" s="33"/>
      <c r="N51" s="33"/>
      <c r="O51" s="33"/>
      <c r="P51" s="31"/>
      <c r="Q51" s="32"/>
      <c r="R51" s="33"/>
      <c r="S51" s="33"/>
      <c r="T51" s="33"/>
      <c r="U51" s="31"/>
      <c r="V51" s="32"/>
      <c r="W51" s="33"/>
      <c r="X51" s="33"/>
      <c r="Y51" s="33"/>
      <c r="Z51" s="31"/>
      <c r="AA51" s="32"/>
      <c r="AB51" s="33"/>
      <c r="AC51" s="33"/>
      <c r="AD51" s="33"/>
      <c r="AE51" s="31"/>
      <c r="AF51" s="32">
        <v>0</v>
      </c>
      <c r="AG51" s="33">
        <v>2</v>
      </c>
      <c r="AH51" s="33">
        <v>0</v>
      </c>
      <c r="AI51" s="33" t="s">
        <v>27</v>
      </c>
      <c r="AJ51" s="31">
        <v>4</v>
      </c>
      <c r="AK51" s="32"/>
      <c r="AL51" s="33"/>
      <c r="AM51" s="33"/>
      <c r="AN51" s="33"/>
      <c r="AO51" s="31"/>
      <c r="AP51" s="34"/>
      <c r="AQ51" s="1"/>
    </row>
    <row r="52" spans="1:43" x14ac:dyDescent="0.25">
      <c r="A52" s="28" t="s">
        <v>100</v>
      </c>
      <c r="B52" s="35" t="s">
        <v>358</v>
      </c>
      <c r="C52" s="56" t="s">
        <v>101</v>
      </c>
      <c r="D52" s="30"/>
      <c r="E52" s="23">
        <f t="shared" si="2"/>
        <v>3</v>
      </c>
      <c r="F52" s="31">
        <f>K52+P52+U52+Z52+AE52+AJ52+AO52</f>
        <v>4</v>
      </c>
      <c r="G52" s="32"/>
      <c r="H52" s="33"/>
      <c r="I52" s="33"/>
      <c r="J52" s="33"/>
      <c r="K52" s="31"/>
      <c r="L52" s="32"/>
      <c r="M52" s="33"/>
      <c r="N52" s="33"/>
      <c r="O52" s="33"/>
      <c r="P52" s="31"/>
      <c r="Q52" s="32"/>
      <c r="R52" s="33"/>
      <c r="S52" s="33"/>
      <c r="T52" s="33"/>
      <c r="U52" s="31"/>
      <c r="V52" s="32"/>
      <c r="W52" s="33"/>
      <c r="X52" s="33"/>
      <c r="Y52" s="33"/>
      <c r="Z52" s="31"/>
      <c r="AA52" s="32">
        <v>1</v>
      </c>
      <c r="AB52" s="33">
        <v>2</v>
      </c>
      <c r="AC52" s="33">
        <v>0</v>
      </c>
      <c r="AD52" s="33" t="s">
        <v>25</v>
      </c>
      <c r="AE52" s="31">
        <v>4</v>
      </c>
      <c r="AF52" s="32"/>
      <c r="AG52" s="33"/>
      <c r="AH52" s="33"/>
      <c r="AI52" s="33"/>
      <c r="AJ52" s="31"/>
      <c r="AK52" s="32"/>
      <c r="AL52" s="33"/>
      <c r="AM52" s="33"/>
      <c r="AN52" s="33"/>
      <c r="AO52" s="31"/>
      <c r="AP52" s="34"/>
      <c r="AQ52" s="1"/>
    </row>
    <row r="53" spans="1:43" ht="13.5" thickBot="1" x14ac:dyDescent="0.3">
      <c r="A53" s="44" t="s">
        <v>102</v>
      </c>
      <c r="B53" s="35" t="s">
        <v>359</v>
      </c>
      <c r="C53" s="71" t="s">
        <v>113</v>
      </c>
      <c r="D53" s="37"/>
      <c r="E53" s="23">
        <f t="shared" si="2"/>
        <v>4</v>
      </c>
      <c r="F53" s="60">
        <f>K53+P53+U53+Z53+AE53+AJ53+AO53</f>
        <v>4</v>
      </c>
      <c r="G53" s="61"/>
      <c r="H53" s="62"/>
      <c r="I53" s="62"/>
      <c r="J53" s="62"/>
      <c r="K53" s="60"/>
      <c r="L53" s="61"/>
      <c r="M53" s="62"/>
      <c r="N53" s="62"/>
      <c r="O53" s="62"/>
      <c r="P53" s="60"/>
      <c r="Q53" s="61"/>
      <c r="R53" s="62"/>
      <c r="S53" s="62"/>
      <c r="T53" s="62"/>
      <c r="U53" s="60"/>
      <c r="V53" s="61"/>
      <c r="W53" s="62"/>
      <c r="X53" s="62"/>
      <c r="Y53" s="62"/>
      <c r="Z53" s="60"/>
      <c r="AA53" s="61"/>
      <c r="AB53" s="62"/>
      <c r="AC53" s="62"/>
      <c r="AD53" s="62"/>
      <c r="AE53" s="60"/>
      <c r="AF53" s="61"/>
      <c r="AG53" s="62"/>
      <c r="AH53" s="62"/>
      <c r="AI53" s="62"/>
      <c r="AJ53" s="60"/>
      <c r="AK53" s="61">
        <v>0</v>
      </c>
      <c r="AL53" s="62">
        <v>2</v>
      </c>
      <c r="AM53" s="62">
        <v>2</v>
      </c>
      <c r="AN53" s="62" t="s">
        <v>25</v>
      </c>
      <c r="AO53" s="60">
        <v>4</v>
      </c>
      <c r="AP53" s="64"/>
      <c r="AQ53" s="1"/>
    </row>
    <row r="54" spans="1:43" ht="13.5" thickBot="1" x14ac:dyDescent="0.3">
      <c r="A54" s="68"/>
      <c r="B54" s="67"/>
      <c r="C54" s="275" t="s">
        <v>103</v>
      </c>
      <c r="D54" s="12"/>
      <c r="E54" s="13">
        <f t="shared" si="2"/>
        <v>16</v>
      </c>
      <c r="F54" s="17">
        <f>SUM(F55:F59)</f>
        <v>20</v>
      </c>
      <c r="G54" s="15">
        <v>0</v>
      </c>
      <c r="H54" s="16">
        <v>0</v>
      </c>
      <c r="I54" s="16">
        <v>0</v>
      </c>
      <c r="J54" s="16">
        <v>0</v>
      </c>
      <c r="K54" s="17">
        <v>0</v>
      </c>
      <c r="L54" s="15">
        <v>0</v>
      </c>
      <c r="M54" s="16">
        <v>0</v>
      </c>
      <c r="N54" s="16">
        <v>0</v>
      </c>
      <c r="O54" s="16">
        <v>0</v>
      </c>
      <c r="P54" s="17">
        <v>0</v>
      </c>
      <c r="Q54" s="15">
        <v>0</v>
      </c>
      <c r="R54" s="16">
        <v>0</v>
      </c>
      <c r="S54" s="16">
        <v>0</v>
      </c>
      <c r="T54" s="16">
        <v>0</v>
      </c>
      <c r="U54" s="17">
        <v>0</v>
      </c>
      <c r="V54" s="15">
        <v>0</v>
      </c>
      <c r="W54" s="16">
        <v>0</v>
      </c>
      <c r="X54" s="16">
        <v>0</v>
      </c>
      <c r="Y54" s="16">
        <v>0</v>
      </c>
      <c r="Z54" s="17">
        <v>0</v>
      </c>
      <c r="AA54" s="15">
        <f t="shared" ref="AA54:AO54" si="10">SUM(AA55:AA59)</f>
        <v>3</v>
      </c>
      <c r="AB54" s="16">
        <f t="shared" si="10"/>
        <v>2</v>
      </c>
      <c r="AC54" s="16">
        <f t="shared" si="10"/>
        <v>2</v>
      </c>
      <c r="AD54" s="16">
        <v>0</v>
      </c>
      <c r="AE54" s="17">
        <f t="shared" si="10"/>
        <v>8</v>
      </c>
      <c r="AF54" s="15">
        <f t="shared" si="10"/>
        <v>1</v>
      </c>
      <c r="AG54" s="16">
        <f t="shared" si="10"/>
        <v>4</v>
      </c>
      <c r="AH54" s="16">
        <f t="shared" si="10"/>
        <v>0</v>
      </c>
      <c r="AI54" s="16">
        <v>0</v>
      </c>
      <c r="AJ54" s="17">
        <f t="shared" si="10"/>
        <v>8</v>
      </c>
      <c r="AK54" s="15">
        <f t="shared" si="10"/>
        <v>0</v>
      </c>
      <c r="AL54" s="16">
        <f t="shared" si="10"/>
        <v>2</v>
      </c>
      <c r="AM54" s="16">
        <f t="shared" si="10"/>
        <v>2</v>
      </c>
      <c r="AN54" s="16">
        <v>0</v>
      </c>
      <c r="AO54" s="17">
        <f t="shared" si="10"/>
        <v>4</v>
      </c>
      <c r="AP54" s="12"/>
      <c r="AQ54" s="1"/>
    </row>
    <row r="55" spans="1:43" x14ac:dyDescent="0.25">
      <c r="A55" s="19" t="s">
        <v>104</v>
      </c>
      <c r="B55" s="20" t="s">
        <v>312</v>
      </c>
      <c r="C55" s="70" t="s">
        <v>105</v>
      </c>
      <c r="D55" s="22"/>
      <c r="E55" s="48">
        <f t="shared" si="2"/>
        <v>3</v>
      </c>
      <c r="F55" s="49">
        <f>K55+P55+U55+Z55+AE55+AJ55+AO55</f>
        <v>4</v>
      </c>
      <c r="G55" s="50"/>
      <c r="H55" s="51"/>
      <c r="I55" s="51"/>
      <c r="J55" s="51"/>
      <c r="K55" s="49"/>
      <c r="L55" s="50"/>
      <c r="M55" s="51"/>
      <c r="N55" s="51"/>
      <c r="O55" s="51"/>
      <c r="P55" s="49"/>
      <c r="Q55" s="50"/>
      <c r="R55" s="51"/>
      <c r="S55" s="51"/>
      <c r="T55" s="51"/>
      <c r="U55" s="49"/>
      <c r="V55" s="50"/>
      <c r="W55" s="51"/>
      <c r="X55" s="51"/>
      <c r="Y55" s="51"/>
      <c r="Z55" s="49"/>
      <c r="AA55" s="50"/>
      <c r="AB55" s="51"/>
      <c r="AC55" s="51"/>
      <c r="AD55" s="51"/>
      <c r="AE55" s="49"/>
      <c r="AF55" s="50">
        <v>1</v>
      </c>
      <c r="AG55" s="51">
        <v>2</v>
      </c>
      <c r="AH55" s="51">
        <v>0</v>
      </c>
      <c r="AI55" s="51" t="s">
        <v>27</v>
      </c>
      <c r="AJ55" s="49">
        <v>4</v>
      </c>
      <c r="AK55" s="50"/>
      <c r="AL55" s="51"/>
      <c r="AM55" s="51"/>
      <c r="AN55" s="51"/>
      <c r="AO55" s="49"/>
      <c r="AP55" s="52"/>
      <c r="AQ55" s="1"/>
    </row>
    <row r="56" spans="1:43" x14ac:dyDescent="0.25">
      <c r="A56" s="28" t="s">
        <v>106</v>
      </c>
      <c r="B56" s="76" t="s">
        <v>412</v>
      </c>
      <c r="C56" s="56" t="s">
        <v>107</v>
      </c>
      <c r="D56" s="30" t="s">
        <v>336</v>
      </c>
      <c r="E56" s="23">
        <f t="shared" si="2"/>
        <v>4</v>
      </c>
      <c r="F56" s="31">
        <f>K56+P56+U56+Z56+AE56+AJ56+AO56</f>
        <v>4</v>
      </c>
      <c r="G56" s="32"/>
      <c r="H56" s="33"/>
      <c r="I56" s="33"/>
      <c r="J56" s="33"/>
      <c r="K56" s="31"/>
      <c r="L56" s="32"/>
      <c r="M56" s="33"/>
      <c r="N56" s="33"/>
      <c r="O56" s="33"/>
      <c r="P56" s="31"/>
      <c r="Q56" s="32"/>
      <c r="R56" s="33"/>
      <c r="S56" s="33"/>
      <c r="T56" s="33"/>
      <c r="U56" s="31"/>
      <c r="V56" s="32"/>
      <c r="W56" s="33"/>
      <c r="X56" s="33"/>
      <c r="Y56" s="33"/>
      <c r="Z56" s="31"/>
      <c r="AA56" s="32">
        <v>2</v>
      </c>
      <c r="AB56" s="33">
        <v>0</v>
      </c>
      <c r="AC56" s="33">
        <v>2</v>
      </c>
      <c r="AD56" s="33" t="s">
        <v>27</v>
      </c>
      <c r="AE56" s="31">
        <v>4</v>
      </c>
      <c r="AF56" s="32"/>
      <c r="AG56" s="33"/>
      <c r="AH56" s="33"/>
      <c r="AI56" s="33"/>
      <c r="AJ56" s="31"/>
      <c r="AK56" s="32"/>
      <c r="AL56" s="33"/>
      <c r="AM56" s="33"/>
      <c r="AN56" s="33"/>
      <c r="AO56" s="31"/>
      <c r="AP56" s="34"/>
      <c r="AQ56" s="1"/>
    </row>
    <row r="57" spans="1:43" x14ac:dyDescent="0.25">
      <c r="A57" s="28" t="s">
        <v>108</v>
      </c>
      <c r="B57" s="35" t="s">
        <v>360</v>
      </c>
      <c r="C57" s="56" t="s">
        <v>109</v>
      </c>
      <c r="D57" s="30"/>
      <c r="E57" s="23">
        <f t="shared" si="2"/>
        <v>2</v>
      </c>
      <c r="F57" s="31">
        <f>K57+P57+U57+Z57+AE57+AJ57+AO57</f>
        <v>4</v>
      </c>
      <c r="G57" s="32"/>
      <c r="H57" s="33"/>
      <c r="I57" s="33"/>
      <c r="J57" s="33"/>
      <c r="K57" s="31"/>
      <c r="L57" s="32"/>
      <c r="M57" s="33"/>
      <c r="N57" s="33"/>
      <c r="O57" s="33"/>
      <c r="P57" s="31"/>
      <c r="Q57" s="32"/>
      <c r="R57" s="33"/>
      <c r="S57" s="33"/>
      <c r="T57" s="33"/>
      <c r="U57" s="31"/>
      <c r="V57" s="32"/>
      <c r="W57" s="33"/>
      <c r="X57" s="33"/>
      <c r="Y57" s="33"/>
      <c r="Z57" s="31"/>
      <c r="AA57" s="32"/>
      <c r="AB57" s="33"/>
      <c r="AC57" s="33"/>
      <c r="AD57" s="33"/>
      <c r="AE57" s="31"/>
      <c r="AF57" s="32">
        <v>0</v>
      </c>
      <c r="AG57" s="33">
        <v>2</v>
      </c>
      <c r="AH57" s="33">
        <v>0</v>
      </c>
      <c r="AI57" s="33" t="s">
        <v>25</v>
      </c>
      <c r="AJ57" s="31">
        <v>4</v>
      </c>
      <c r="AK57" s="32"/>
      <c r="AL57" s="33"/>
      <c r="AM57" s="33"/>
      <c r="AN57" s="33"/>
      <c r="AO57" s="31"/>
      <c r="AP57" s="34"/>
      <c r="AQ57" s="1"/>
    </row>
    <row r="58" spans="1:43" x14ac:dyDescent="0.25">
      <c r="A58" s="28" t="s">
        <v>110</v>
      </c>
      <c r="B58" s="35" t="s">
        <v>313</v>
      </c>
      <c r="C58" s="56" t="s">
        <v>111</v>
      </c>
      <c r="D58" s="30"/>
      <c r="E58" s="23">
        <f t="shared" si="2"/>
        <v>3</v>
      </c>
      <c r="F58" s="31">
        <f>K58+P58+U58+Z58+AE58+AJ58+AO58</f>
        <v>4</v>
      </c>
      <c r="G58" s="32"/>
      <c r="H58" s="33"/>
      <c r="I58" s="33"/>
      <c r="J58" s="33"/>
      <c r="K58" s="31"/>
      <c r="L58" s="32"/>
      <c r="M58" s="33"/>
      <c r="N58" s="33"/>
      <c r="O58" s="33"/>
      <c r="P58" s="31"/>
      <c r="Q58" s="32"/>
      <c r="R58" s="33"/>
      <c r="S58" s="33"/>
      <c r="T58" s="33"/>
      <c r="U58" s="31"/>
      <c r="V58" s="32"/>
      <c r="W58" s="33"/>
      <c r="X58" s="33"/>
      <c r="Y58" s="33"/>
      <c r="Z58" s="31"/>
      <c r="AA58" s="32">
        <v>1</v>
      </c>
      <c r="AB58" s="33">
        <v>2</v>
      </c>
      <c r="AC58" s="33">
        <v>0</v>
      </c>
      <c r="AD58" s="33" t="s">
        <v>25</v>
      </c>
      <c r="AE58" s="31">
        <v>4</v>
      </c>
      <c r="AF58" s="32"/>
      <c r="AG58" s="33"/>
      <c r="AH58" s="33"/>
      <c r="AI58" s="33"/>
      <c r="AJ58" s="31"/>
      <c r="AK58" s="32"/>
      <c r="AL58" s="33"/>
      <c r="AM58" s="33"/>
      <c r="AN58" s="33"/>
      <c r="AO58" s="31"/>
      <c r="AP58" s="34"/>
      <c r="AQ58" s="1"/>
    </row>
    <row r="59" spans="1:43" ht="13.5" thickBot="1" x14ac:dyDescent="0.3">
      <c r="A59" s="44" t="s">
        <v>112</v>
      </c>
      <c r="B59" s="35" t="s">
        <v>359</v>
      </c>
      <c r="C59" s="71" t="s">
        <v>113</v>
      </c>
      <c r="D59" s="37"/>
      <c r="E59" s="23">
        <f t="shared" si="2"/>
        <v>4</v>
      </c>
      <c r="F59" s="60">
        <f>K59+P59+U59+Z59+AE59+AJ59+AO59</f>
        <v>4</v>
      </c>
      <c r="G59" s="61"/>
      <c r="H59" s="62"/>
      <c r="I59" s="62"/>
      <c r="J59" s="62"/>
      <c r="K59" s="60"/>
      <c r="L59" s="61"/>
      <c r="M59" s="62"/>
      <c r="N59" s="62"/>
      <c r="O59" s="62"/>
      <c r="P59" s="60"/>
      <c r="Q59" s="61"/>
      <c r="R59" s="62"/>
      <c r="S59" s="62"/>
      <c r="T59" s="62"/>
      <c r="U59" s="60"/>
      <c r="V59" s="61"/>
      <c r="W59" s="62"/>
      <c r="X59" s="62"/>
      <c r="Y59" s="62"/>
      <c r="Z59" s="60"/>
      <c r="AA59" s="61"/>
      <c r="AB59" s="62"/>
      <c r="AC59" s="62"/>
      <c r="AD59" s="62"/>
      <c r="AE59" s="60"/>
      <c r="AF59" s="61"/>
      <c r="AG59" s="62"/>
      <c r="AH59" s="62"/>
      <c r="AI59" s="62"/>
      <c r="AJ59" s="60"/>
      <c r="AK59" s="61">
        <v>0</v>
      </c>
      <c r="AL59" s="62">
        <v>2</v>
      </c>
      <c r="AM59" s="62">
        <v>2</v>
      </c>
      <c r="AN59" s="62" t="s">
        <v>25</v>
      </c>
      <c r="AO59" s="60">
        <v>4</v>
      </c>
      <c r="AP59" s="64"/>
      <c r="AQ59" s="1"/>
    </row>
    <row r="60" spans="1:43" ht="13.5" thickBot="1" x14ac:dyDescent="0.3">
      <c r="A60" s="68"/>
      <c r="B60" s="69"/>
      <c r="C60" s="275" t="s">
        <v>114</v>
      </c>
      <c r="D60" s="12"/>
      <c r="E60" s="13">
        <f t="shared" si="2"/>
        <v>16</v>
      </c>
      <c r="F60" s="17">
        <f>SUM(F61:F65)</f>
        <v>20</v>
      </c>
      <c r="G60" s="15">
        <v>0</v>
      </c>
      <c r="H60" s="16">
        <v>0</v>
      </c>
      <c r="I60" s="16">
        <v>0</v>
      </c>
      <c r="J60" s="16">
        <v>0</v>
      </c>
      <c r="K60" s="17">
        <v>0</v>
      </c>
      <c r="L60" s="15">
        <v>0</v>
      </c>
      <c r="M60" s="16">
        <v>0</v>
      </c>
      <c r="N60" s="16">
        <v>0</v>
      </c>
      <c r="O60" s="16">
        <v>0</v>
      </c>
      <c r="P60" s="17">
        <v>0</v>
      </c>
      <c r="Q60" s="15">
        <v>0</v>
      </c>
      <c r="R60" s="16">
        <v>0</v>
      </c>
      <c r="S60" s="16">
        <v>0</v>
      </c>
      <c r="T60" s="16">
        <v>0</v>
      </c>
      <c r="U60" s="17">
        <v>0</v>
      </c>
      <c r="V60" s="15">
        <v>0</v>
      </c>
      <c r="W60" s="16">
        <v>0</v>
      </c>
      <c r="X60" s="16">
        <v>0</v>
      </c>
      <c r="Y60" s="16">
        <v>0</v>
      </c>
      <c r="Z60" s="17">
        <v>0</v>
      </c>
      <c r="AA60" s="15">
        <f t="shared" ref="AA60:AC60" si="11">SUM(AA61:AA65)</f>
        <v>3</v>
      </c>
      <c r="AB60" s="16">
        <f t="shared" si="11"/>
        <v>2</v>
      </c>
      <c r="AC60" s="16">
        <f t="shared" si="11"/>
        <v>2</v>
      </c>
      <c r="AD60" s="16">
        <v>0</v>
      </c>
      <c r="AE60" s="17">
        <f t="shared" ref="AE60:AH60" si="12">SUM(AE61:AE65)</f>
        <v>8</v>
      </c>
      <c r="AF60" s="15">
        <f t="shared" si="12"/>
        <v>1</v>
      </c>
      <c r="AG60" s="16">
        <f t="shared" si="12"/>
        <v>2</v>
      </c>
      <c r="AH60" s="16">
        <f t="shared" si="12"/>
        <v>2</v>
      </c>
      <c r="AI60" s="16">
        <v>0</v>
      </c>
      <c r="AJ60" s="17">
        <f t="shared" ref="AJ60:AM60" si="13">SUM(AJ61:AJ65)</f>
        <v>8</v>
      </c>
      <c r="AK60" s="15">
        <f t="shared" si="13"/>
        <v>0</v>
      </c>
      <c r="AL60" s="16">
        <f t="shared" si="13"/>
        <v>2</v>
      </c>
      <c r="AM60" s="16">
        <f t="shared" si="13"/>
        <v>2</v>
      </c>
      <c r="AN60" s="16">
        <v>0</v>
      </c>
      <c r="AO60" s="17">
        <f t="shared" ref="AO60" si="14">SUM(AO61:AO65)</f>
        <v>4</v>
      </c>
      <c r="AP60" s="12"/>
      <c r="AQ60" s="1"/>
    </row>
    <row r="61" spans="1:43" x14ac:dyDescent="0.25">
      <c r="A61" s="47" t="s">
        <v>115</v>
      </c>
      <c r="B61" s="20" t="s">
        <v>306</v>
      </c>
      <c r="C61" s="70" t="s">
        <v>116</v>
      </c>
      <c r="D61" s="22"/>
      <c r="E61" s="48">
        <f t="shared" si="2"/>
        <v>4</v>
      </c>
      <c r="F61" s="49">
        <f t="shared" ref="F61:F65" si="15">K61+P61+U61+Z61+AE61+AJ61+AO61</f>
        <v>4</v>
      </c>
      <c r="G61" s="50"/>
      <c r="H61" s="51"/>
      <c r="I61" s="51"/>
      <c r="J61" s="51"/>
      <c r="K61" s="49"/>
      <c r="L61" s="50"/>
      <c r="M61" s="51"/>
      <c r="N61" s="51"/>
      <c r="O61" s="51"/>
      <c r="P61" s="49"/>
      <c r="Q61" s="50"/>
      <c r="R61" s="51"/>
      <c r="S61" s="51"/>
      <c r="T61" s="51"/>
      <c r="U61" s="49"/>
      <c r="V61" s="50"/>
      <c r="W61" s="51"/>
      <c r="X61" s="51"/>
      <c r="Y61" s="51"/>
      <c r="Z61" s="49"/>
      <c r="AA61" s="50">
        <v>2</v>
      </c>
      <c r="AB61" s="51">
        <v>0</v>
      </c>
      <c r="AC61" s="51">
        <v>2</v>
      </c>
      <c r="AD61" s="51" t="s">
        <v>27</v>
      </c>
      <c r="AE61" s="49">
        <v>4</v>
      </c>
      <c r="AF61" s="50"/>
      <c r="AG61" s="51"/>
      <c r="AH61" s="51"/>
      <c r="AI61" s="51"/>
      <c r="AJ61" s="49"/>
      <c r="AK61" s="50"/>
      <c r="AL61" s="51"/>
      <c r="AM61" s="51"/>
      <c r="AN61" s="51"/>
      <c r="AO61" s="49"/>
      <c r="AP61" s="52"/>
      <c r="AQ61" s="1"/>
    </row>
    <row r="62" spans="1:43" x14ac:dyDescent="0.25">
      <c r="A62" s="28" t="s">
        <v>117</v>
      </c>
      <c r="B62" s="35" t="s">
        <v>361</v>
      </c>
      <c r="C62" s="56" t="s">
        <v>118</v>
      </c>
      <c r="D62" s="30"/>
      <c r="E62" s="23">
        <f t="shared" si="2"/>
        <v>3</v>
      </c>
      <c r="F62" s="31">
        <f t="shared" si="15"/>
        <v>4</v>
      </c>
      <c r="G62" s="32"/>
      <c r="H62" s="33"/>
      <c r="I62" s="33"/>
      <c r="J62" s="33"/>
      <c r="K62" s="31"/>
      <c r="L62" s="32"/>
      <c r="M62" s="33"/>
      <c r="N62" s="33"/>
      <c r="O62" s="33"/>
      <c r="P62" s="31"/>
      <c r="Q62" s="32"/>
      <c r="R62" s="33"/>
      <c r="S62" s="33"/>
      <c r="T62" s="33"/>
      <c r="U62" s="31"/>
      <c r="V62" s="32"/>
      <c r="W62" s="33"/>
      <c r="X62" s="33"/>
      <c r="Y62" s="33"/>
      <c r="Z62" s="31"/>
      <c r="AA62" s="32">
        <v>1</v>
      </c>
      <c r="AB62" s="33">
        <v>2</v>
      </c>
      <c r="AC62" s="33">
        <v>0</v>
      </c>
      <c r="AD62" s="33" t="s">
        <v>25</v>
      </c>
      <c r="AE62" s="31">
        <v>4</v>
      </c>
      <c r="AF62" s="32"/>
      <c r="AG62" s="33"/>
      <c r="AH62" s="33"/>
      <c r="AI62" s="33"/>
      <c r="AJ62" s="31"/>
      <c r="AK62" s="32"/>
      <c r="AL62" s="33"/>
      <c r="AM62" s="33"/>
      <c r="AN62" s="33"/>
      <c r="AO62" s="31"/>
      <c r="AP62" s="34"/>
      <c r="AQ62" s="1"/>
    </row>
    <row r="63" spans="1:43" x14ac:dyDescent="0.25">
      <c r="A63" s="28" t="s">
        <v>119</v>
      </c>
      <c r="B63" s="35" t="s">
        <v>307</v>
      </c>
      <c r="C63" s="56" t="s">
        <v>120</v>
      </c>
      <c r="D63" s="30"/>
      <c r="E63" s="23">
        <f t="shared" si="2"/>
        <v>2</v>
      </c>
      <c r="F63" s="31">
        <f t="shared" si="15"/>
        <v>4</v>
      </c>
      <c r="G63" s="32"/>
      <c r="H63" s="33"/>
      <c r="I63" s="33"/>
      <c r="J63" s="33"/>
      <c r="K63" s="31"/>
      <c r="L63" s="32"/>
      <c r="M63" s="33"/>
      <c r="N63" s="33"/>
      <c r="O63" s="33"/>
      <c r="P63" s="31"/>
      <c r="Q63" s="32"/>
      <c r="R63" s="33"/>
      <c r="S63" s="33"/>
      <c r="T63" s="33"/>
      <c r="U63" s="31"/>
      <c r="V63" s="32"/>
      <c r="W63" s="33"/>
      <c r="X63" s="33"/>
      <c r="Y63" s="33"/>
      <c r="Z63" s="31"/>
      <c r="AA63" s="32"/>
      <c r="AB63" s="33"/>
      <c r="AC63" s="33"/>
      <c r="AD63" s="33"/>
      <c r="AE63" s="31"/>
      <c r="AF63" s="32">
        <v>0</v>
      </c>
      <c r="AG63" s="33">
        <v>2</v>
      </c>
      <c r="AH63" s="33">
        <v>0</v>
      </c>
      <c r="AI63" s="33" t="s">
        <v>27</v>
      </c>
      <c r="AJ63" s="31">
        <v>4</v>
      </c>
      <c r="AK63" s="32"/>
      <c r="AL63" s="33"/>
      <c r="AM63" s="33"/>
      <c r="AN63" s="33"/>
      <c r="AO63" s="31"/>
      <c r="AP63" s="34"/>
      <c r="AQ63" s="1"/>
    </row>
    <row r="64" spans="1:43" x14ac:dyDescent="0.25">
      <c r="A64" s="28" t="s">
        <v>121</v>
      </c>
      <c r="B64" s="35" t="s">
        <v>362</v>
      </c>
      <c r="C64" s="56" t="s">
        <v>122</v>
      </c>
      <c r="D64" s="30" t="s">
        <v>336</v>
      </c>
      <c r="E64" s="23">
        <f t="shared" si="2"/>
        <v>3</v>
      </c>
      <c r="F64" s="31">
        <f t="shared" si="15"/>
        <v>4</v>
      </c>
      <c r="G64" s="32"/>
      <c r="H64" s="33"/>
      <c r="I64" s="33"/>
      <c r="J64" s="33"/>
      <c r="K64" s="31"/>
      <c r="L64" s="32"/>
      <c r="M64" s="33"/>
      <c r="N64" s="33"/>
      <c r="O64" s="33"/>
      <c r="P64" s="31"/>
      <c r="Q64" s="32"/>
      <c r="R64" s="33"/>
      <c r="S64" s="33"/>
      <c r="T64" s="33"/>
      <c r="U64" s="31"/>
      <c r="V64" s="32"/>
      <c r="W64" s="33"/>
      <c r="X64" s="33"/>
      <c r="Y64" s="33"/>
      <c r="Z64" s="31"/>
      <c r="AA64" s="32"/>
      <c r="AB64" s="33"/>
      <c r="AC64" s="33"/>
      <c r="AD64" s="33"/>
      <c r="AE64" s="31"/>
      <c r="AF64" s="32">
        <v>1</v>
      </c>
      <c r="AG64" s="33">
        <v>0</v>
      </c>
      <c r="AH64" s="33">
        <v>2</v>
      </c>
      <c r="AI64" s="33" t="s">
        <v>25</v>
      </c>
      <c r="AJ64" s="31">
        <v>4</v>
      </c>
      <c r="AK64" s="32"/>
      <c r="AL64" s="33"/>
      <c r="AM64" s="33"/>
      <c r="AN64" s="33"/>
      <c r="AO64" s="31"/>
      <c r="AP64" s="34"/>
      <c r="AQ64" s="1"/>
    </row>
    <row r="65" spans="1:43" ht="13.5" thickBot="1" x14ac:dyDescent="0.3">
      <c r="A65" s="53" t="s">
        <v>123</v>
      </c>
      <c r="B65" s="35" t="s">
        <v>363</v>
      </c>
      <c r="C65" s="71" t="s">
        <v>124</v>
      </c>
      <c r="D65" s="37"/>
      <c r="E65" s="23">
        <f t="shared" si="2"/>
        <v>4</v>
      </c>
      <c r="F65" s="60">
        <f t="shared" si="15"/>
        <v>4</v>
      </c>
      <c r="G65" s="61"/>
      <c r="H65" s="62"/>
      <c r="I65" s="62"/>
      <c r="J65" s="62"/>
      <c r="K65" s="60"/>
      <c r="L65" s="61"/>
      <c r="M65" s="62"/>
      <c r="N65" s="62"/>
      <c r="O65" s="62"/>
      <c r="P65" s="60"/>
      <c r="Q65" s="61"/>
      <c r="R65" s="62"/>
      <c r="S65" s="62"/>
      <c r="T65" s="62"/>
      <c r="U65" s="60"/>
      <c r="V65" s="61"/>
      <c r="W65" s="62"/>
      <c r="X65" s="62"/>
      <c r="Y65" s="62"/>
      <c r="Z65" s="60"/>
      <c r="AA65" s="61"/>
      <c r="AB65" s="62"/>
      <c r="AC65" s="62"/>
      <c r="AD65" s="62"/>
      <c r="AE65" s="60"/>
      <c r="AF65" s="61"/>
      <c r="AG65" s="62"/>
      <c r="AH65" s="62"/>
      <c r="AI65" s="62"/>
      <c r="AJ65" s="60"/>
      <c r="AK65" s="61">
        <v>0</v>
      </c>
      <c r="AL65" s="62">
        <v>2</v>
      </c>
      <c r="AM65" s="62">
        <v>2</v>
      </c>
      <c r="AN65" s="62" t="s">
        <v>25</v>
      </c>
      <c r="AO65" s="60">
        <v>4</v>
      </c>
      <c r="AP65" s="64"/>
      <c r="AQ65" s="1"/>
    </row>
    <row r="66" spans="1:43" ht="13.5" thickBot="1" x14ac:dyDescent="0.3">
      <c r="A66" s="68"/>
      <c r="B66" s="69"/>
      <c r="C66" s="275" t="s">
        <v>125</v>
      </c>
      <c r="D66" s="12"/>
      <c r="E66" s="13">
        <f t="shared" si="2"/>
        <v>16</v>
      </c>
      <c r="F66" s="17">
        <f>SUM(F67:F71)</f>
        <v>20</v>
      </c>
      <c r="G66" s="15">
        <v>0</v>
      </c>
      <c r="H66" s="16">
        <v>0</v>
      </c>
      <c r="I66" s="16">
        <v>0</v>
      </c>
      <c r="J66" s="16">
        <v>0</v>
      </c>
      <c r="K66" s="17">
        <v>0</v>
      </c>
      <c r="L66" s="15">
        <v>0</v>
      </c>
      <c r="M66" s="16">
        <v>0</v>
      </c>
      <c r="N66" s="16">
        <v>0</v>
      </c>
      <c r="O66" s="16">
        <v>0</v>
      </c>
      <c r="P66" s="17">
        <v>0</v>
      </c>
      <c r="Q66" s="15">
        <v>0</v>
      </c>
      <c r="R66" s="16">
        <v>0</v>
      </c>
      <c r="S66" s="16">
        <v>0</v>
      </c>
      <c r="T66" s="16">
        <v>0</v>
      </c>
      <c r="U66" s="17">
        <v>0</v>
      </c>
      <c r="V66" s="15">
        <v>0</v>
      </c>
      <c r="W66" s="16">
        <v>0</v>
      </c>
      <c r="X66" s="16">
        <v>0</v>
      </c>
      <c r="Y66" s="16">
        <v>0</v>
      </c>
      <c r="Z66" s="17">
        <v>0</v>
      </c>
      <c r="AA66" s="15">
        <f t="shared" ref="AA66:AC66" si="16">SUM(AA67:AA71)</f>
        <v>4</v>
      </c>
      <c r="AB66" s="16">
        <f t="shared" si="16"/>
        <v>2</v>
      </c>
      <c r="AC66" s="16">
        <f t="shared" si="16"/>
        <v>2</v>
      </c>
      <c r="AD66" s="16">
        <v>0</v>
      </c>
      <c r="AE66" s="17">
        <f t="shared" ref="AE66:AH66" si="17">SUM(AE67:AE71)</f>
        <v>8</v>
      </c>
      <c r="AF66" s="15">
        <f t="shared" si="17"/>
        <v>0</v>
      </c>
      <c r="AG66" s="16">
        <f t="shared" si="17"/>
        <v>2</v>
      </c>
      <c r="AH66" s="16">
        <f t="shared" si="17"/>
        <v>2</v>
      </c>
      <c r="AI66" s="16">
        <v>0</v>
      </c>
      <c r="AJ66" s="17">
        <f t="shared" ref="AJ66:AM66" si="18">SUM(AJ67:AJ71)</f>
        <v>8</v>
      </c>
      <c r="AK66" s="15">
        <f t="shared" si="18"/>
        <v>0</v>
      </c>
      <c r="AL66" s="16">
        <f t="shared" si="18"/>
        <v>2</v>
      </c>
      <c r="AM66" s="16">
        <f t="shared" si="18"/>
        <v>2</v>
      </c>
      <c r="AN66" s="16">
        <v>0</v>
      </c>
      <c r="AO66" s="17">
        <f t="shared" ref="AO66" si="19">SUM(AO67:AO71)</f>
        <v>4</v>
      </c>
      <c r="AP66" s="12"/>
      <c r="AQ66" s="1"/>
    </row>
    <row r="67" spans="1:43" x14ac:dyDescent="0.25">
      <c r="A67" s="47" t="s">
        <v>126</v>
      </c>
      <c r="B67" s="20" t="s">
        <v>308</v>
      </c>
      <c r="C67" s="70" t="s">
        <v>127</v>
      </c>
      <c r="D67" s="22"/>
      <c r="E67" s="48">
        <f t="shared" si="2"/>
        <v>4</v>
      </c>
      <c r="F67" s="49">
        <f t="shared" ref="F67:F71" si="20">K67+P67+U67+Z67+AE67+AJ67+AO67</f>
        <v>4</v>
      </c>
      <c r="G67" s="50"/>
      <c r="H67" s="51"/>
      <c r="I67" s="51"/>
      <c r="J67" s="51"/>
      <c r="K67" s="49"/>
      <c r="L67" s="50"/>
      <c r="M67" s="51"/>
      <c r="N67" s="51"/>
      <c r="O67" s="51"/>
      <c r="P67" s="49"/>
      <c r="Q67" s="50"/>
      <c r="R67" s="51"/>
      <c r="S67" s="51"/>
      <c r="T67" s="51"/>
      <c r="U67" s="49"/>
      <c r="V67" s="50"/>
      <c r="W67" s="51"/>
      <c r="X67" s="51"/>
      <c r="Y67" s="51"/>
      <c r="Z67" s="49"/>
      <c r="AA67" s="50">
        <v>2</v>
      </c>
      <c r="AB67" s="51">
        <v>0</v>
      </c>
      <c r="AC67" s="51">
        <v>2</v>
      </c>
      <c r="AD67" s="51" t="s">
        <v>25</v>
      </c>
      <c r="AE67" s="49">
        <v>4</v>
      </c>
      <c r="AF67" s="50"/>
      <c r="AG67" s="51"/>
      <c r="AH67" s="51"/>
      <c r="AI67" s="51"/>
      <c r="AJ67" s="49"/>
      <c r="AK67" s="50"/>
      <c r="AL67" s="51"/>
      <c r="AM67" s="51"/>
      <c r="AN67" s="51"/>
      <c r="AO67" s="49"/>
      <c r="AP67" s="52"/>
      <c r="AQ67" s="1"/>
    </row>
    <row r="68" spans="1:43" x14ac:dyDescent="0.25">
      <c r="A68" s="28" t="s">
        <v>128</v>
      </c>
      <c r="B68" s="35" t="s">
        <v>309</v>
      </c>
      <c r="C68" s="56" t="s">
        <v>129</v>
      </c>
      <c r="D68" s="30" t="s">
        <v>336</v>
      </c>
      <c r="E68" s="23">
        <f t="shared" si="2"/>
        <v>4</v>
      </c>
      <c r="F68" s="31">
        <f t="shared" si="20"/>
        <v>4</v>
      </c>
      <c r="G68" s="32"/>
      <c r="H68" s="33"/>
      <c r="I68" s="33"/>
      <c r="J68" s="33"/>
      <c r="K68" s="31"/>
      <c r="L68" s="32"/>
      <c r="M68" s="33"/>
      <c r="N68" s="33"/>
      <c r="O68" s="33"/>
      <c r="P68" s="31"/>
      <c r="Q68" s="32"/>
      <c r="R68" s="33"/>
      <c r="S68" s="33"/>
      <c r="T68" s="33"/>
      <c r="U68" s="31"/>
      <c r="V68" s="32"/>
      <c r="W68" s="33"/>
      <c r="X68" s="33"/>
      <c r="Y68" s="33"/>
      <c r="Z68" s="31"/>
      <c r="AA68" s="32">
        <v>2</v>
      </c>
      <c r="AB68" s="33">
        <v>2</v>
      </c>
      <c r="AC68" s="33">
        <v>0</v>
      </c>
      <c r="AD68" s="33" t="s">
        <v>27</v>
      </c>
      <c r="AE68" s="31">
        <v>4</v>
      </c>
      <c r="AF68" s="32"/>
      <c r="AG68" s="33"/>
      <c r="AH68" s="33"/>
      <c r="AI68" s="33"/>
      <c r="AJ68" s="31"/>
      <c r="AK68" s="32"/>
      <c r="AL68" s="33"/>
      <c r="AM68" s="33"/>
      <c r="AN68" s="33"/>
      <c r="AO68" s="31"/>
      <c r="AP68" s="34"/>
      <c r="AQ68" s="1"/>
    </row>
    <row r="69" spans="1:43" x14ac:dyDescent="0.25">
      <c r="A69" s="28" t="s">
        <v>130</v>
      </c>
      <c r="B69" s="35" t="s">
        <v>364</v>
      </c>
      <c r="C69" s="56" t="s">
        <v>131</v>
      </c>
      <c r="D69" s="30"/>
      <c r="E69" s="23">
        <f t="shared" si="2"/>
        <v>2</v>
      </c>
      <c r="F69" s="31">
        <f t="shared" si="20"/>
        <v>4</v>
      </c>
      <c r="G69" s="32"/>
      <c r="H69" s="33"/>
      <c r="I69" s="33"/>
      <c r="J69" s="33"/>
      <c r="K69" s="31"/>
      <c r="L69" s="32"/>
      <c r="M69" s="33"/>
      <c r="N69" s="33"/>
      <c r="O69" s="33"/>
      <c r="P69" s="31"/>
      <c r="Q69" s="32"/>
      <c r="R69" s="33"/>
      <c r="S69" s="33"/>
      <c r="T69" s="33"/>
      <c r="U69" s="31"/>
      <c r="V69" s="32"/>
      <c r="W69" s="33"/>
      <c r="X69" s="33"/>
      <c r="Y69" s="33"/>
      <c r="Z69" s="31"/>
      <c r="AA69" s="32"/>
      <c r="AB69" s="33"/>
      <c r="AC69" s="33"/>
      <c r="AD69" s="33"/>
      <c r="AE69" s="31"/>
      <c r="AF69" s="32">
        <v>0</v>
      </c>
      <c r="AG69" s="33">
        <v>2</v>
      </c>
      <c r="AH69" s="33">
        <v>0</v>
      </c>
      <c r="AI69" s="33" t="s">
        <v>27</v>
      </c>
      <c r="AJ69" s="31">
        <v>4</v>
      </c>
      <c r="AK69" s="32"/>
      <c r="AL69" s="33"/>
      <c r="AM69" s="33"/>
      <c r="AN69" s="33"/>
      <c r="AO69" s="31"/>
      <c r="AP69" s="34"/>
      <c r="AQ69" s="1"/>
    </row>
    <row r="70" spans="1:43" x14ac:dyDescent="0.25">
      <c r="A70" s="28" t="s">
        <v>132</v>
      </c>
      <c r="B70" s="35" t="s">
        <v>365</v>
      </c>
      <c r="C70" s="56" t="s">
        <v>133</v>
      </c>
      <c r="D70" s="30"/>
      <c r="E70" s="23">
        <f t="shared" si="2"/>
        <v>2</v>
      </c>
      <c r="F70" s="31">
        <f t="shared" si="20"/>
        <v>4</v>
      </c>
      <c r="G70" s="32"/>
      <c r="H70" s="33"/>
      <c r="I70" s="33"/>
      <c r="J70" s="33"/>
      <c r="K70" s="31"/>
      <c r="L70" s="32"/>
      <c r="M70" s="33"/>
      <c r="N70" s="33"/>
      <c r="O70" s="33"/>
      <c r="P70" s="31"/>
      <c r="Q70" s="32"/>
      <c r="R70" s="33"/>
      <c r="S70" s="33"/>
      <c r="T70" s="33"/>
      <c r="U70" s="31"/>
      <c r="V70" s="32"/>
      <c r="W70" s="33"/>
      <c r="X70" s="33"/>
      <c r="Y70" s="33"/>
      <c r="Z70" s="31"/>
      <c r="AA70" s="32"/>
      <c r="AB70" s="33"/>
      <c r="AC70" s="33"/>
      <c r="AD70" s="33"/>
      <c r="AE70" s="31"/>
      <c r="AF70" s="32">
        <v>0</v>
      </c>
      <c r="AG70" s="33">
        <v>0</v>
      </c>
      <c r="AH70" s="33">
        <v>2</v>
      </c>
      <c r="AI70" s="33" t="s">
        <v>25</v>
      </c>
      <c r="AJ70" s="31">
        <v>4</v>
      </c>
      <c r="AK70" s="32"/>
      <c r="AL70" s="33"/>
      <c r="AM70" s="33"/>
      <c r="AN70" s="33"/>
      <c r="AO70" s="31"/>
      <c r="AP70" s="34"/>
      <c r="AQ70" s="1"/>
    </row>
    <row r="71" spans="1:43" ht="13.5" thickBot="1" x14ac:dyDescent="0.3">
      <c r="A71" s="44" t="s">
        <v>134</v>
      </c>
      <c r="B71" s="35" t="s">
        <v>366</v>
      </c>
      <c r="C71" s="71" t="s">
        <v>135</v>
      </c>
      <c r="D71" s="37"/>
      <c r="E71" s="23">
        <f t="shared" si="2"/>
        <v>4</v>
      </c>
      <c r="F71" s="60">
        <f t="shared" si="20"/>
        <v>4</v>
      </c>
      <c r="G71" s="61"/>
      <c r="H71" s="62"/>
      <c r="I71" s="62"/>
      <c r="J71" s="62"/>
      <c r="K71" s="60"/>
      <c r="L71" s="61"/>
      <c r="M71" s="62"/>
      <c r="N71" s="62"/>
      <c r="O71" s="62"/>
      <c r="P71" s="60"/>
      <c r="Q71" s="61"/>
      <c r="R71" s="62"/>
      <c r="S71" s="62"/>
      <c r="T71" s="62"/>
      <c r="U71" s="60"/>
      <c r="V71" s="61"/>
      <c r="W71" s="62"/>
      <c r="X71" s="62"/>
      <c r="Y71" s="62"/>
      <c r="Z71" s="60"/>
      <c r="AA71" s="61"/>
      <c r="AB71" s="62"/>
      <c r="AC71" s="62"/>
      <c r="AD71" s="62"/>
      <c r="AE71" s="60"/>
      <c r="AF71" s="61"/>
      <c r="AG71" s="62"/>
      <c r="AH71" s="62"/>
      <c r="AI71" s="62"/>
      <c r="AJ71" s="60"/>
      <c r="AK71" s="61">
        <v>0</v>
      </c>
      <c r="AL71" s="62">
        <v>2</v>
      </c>
      <c r="AM71" s="62">
        <v>2</v>
      </c>
      <c r="AN71" s="62" t="s">
        <v>25</v>
      </c>
      <c r="AO71" s="60">
        <v>4</v>
      </c>
      <c r="AP71" s="64"/>
      <c r="AQ71" s="1"/>
    </row>
    <row r="72" spans="1:43" ht="13.5" thickBot="1" x14ac:dyDescent="0.3">
      <c r="A72" s="68"/>
      <c r="B72" s="69"/>
      <c r="C72" s="275" t="s">
        <v>136</v>
      </c>
      <c r="D72" s="12"/>
      <c r="E72" s="13">
        <f t="shared" si="2"/>
        <v>16</v>
      </c>
      <c r="F72" s="17">
        <f>SUM(F73:F77)</f>
        <v>20</v>
      </c>
      <c r="G72" s="15">
        <v>0</v>
      </c>
      <c r="H72" s="16">
        <v>0</v>
      </c>
      <c r="I72" s="16">
        <v>0</v>
      </c>
      <c r="J72" s="16">
        <v>0</v>
      </c>
      <c r="K72" s="17">
        <v>0</v>
      </c>
      <c r="L72" s="15">
        <v>0</v>
      </c>
      <c r="M72" s="16">
        <v>0</v>
      </c>
      <c r="N72" s="16">
        <v>0</v>
      </c>
      <c r="O72" s="16">
        <v>0</v>
      </c>
      <c r="P72" s="17">
        <v>0</v>
      </c>
      <c r="Q72" s="15">
        <v>0</v>
      </c>
      <c r="R72" s="16">
        <v>0</v>
      </c>
      <c r="S72" s="16">
        <v>0</v>
      </c>
      <c r="T72" s="16">
        <v>0</v>
      </c>
      <c r="U72" s="17">
        <v>0</v>
      </c>
      <c r="V72" s="15">
        <v>0</v>
      </c>
      <c r="W72" s="16">
        <v>0</v>
      </c>
      <c r="X72" s="16">
        <v>0</v>
      </c>
      <c r="Y72" s="16">
        <v>0</v>
      </c>
      <c r="Z72" s="17">
        <v>0</v>
      </c>
      <c r="AA72" s="15">
        <f t="shared" ref="AA72:AO72" si="21">SUM(AA73:AA77)</f>
        <v>3</v>
      </c>
      <c r="AB72" s="16">
        <f t="shared" si="21"/>
        <v>2</v>
      </c>
      <c r="AC72" s="16">
        <f t="shared" si="21"/>
        <v>2</v>
      </c>
      <c r="AD72" s="16">
        <v>0</v>
      </c>
      <c r="AE72" s="17">
        <f t="shared" si="21"/>
        <v>8</v>
      </c>
      <c r="AF72" s="15">
        <f t="shared" si="21"/>
        <v>1</v>
      </c>
      <c r="AG72" s="16">
        <f t="shared" si="21"/>
        <v>0</v>
      </c>
      <c r="AH72" s="16">
        <f t="shared" si="21"/>
        <v>4</v>
      </c>
      <c r="AI72" s="16">
        <v>0</v>
      </c>
      <c r="AJ72" s="17">
        <f t="shared" si="21"/>
        <v>8</v>
      </c>
      <c r="AK72" s="15">
        <f t="shared" si="21"/>
        <v>0</v>
      </c>
      <c r="AL72" s="16">
        <f t="shared" si="21"/>
        <v>2</v>
      </c>
      <c r="AM72" s="16">
        <f t="shared" si="21"/>
        <v>2</v>
      </c>
      <c r="AN72" s="16">
        <v>0</v>
      </c>
      <c r="AO72" s="17">
        <f t="shared" si="21"/>
        <v>4</v>
      </c>
      <c r="AP72" s="12"/>
      <c r="AQ72" s="1"/>
    </row>
    <row r="73" spans="1:43" x14ac:dyDescent="0.25">
      <c r="A73" s="372" t="s">
        <v>137</v>
      </c>
      <c r="B73" s="394" t="s">
        <v>302</v>
      </c>
      <c r="C73" s="374" t="s">
        <v>138</v>
      </c>
      <c r="D73" s="375" t="s">
        <v>336</v>
      </c>
      <c r="E73" s="376">
        <f t="shared" si="2"/>
        <v>4</v>
      </c>
      <c r="F73" s="377">
        <f t="shared" ref="F73:F77" si="22">K73+P73+U73+Z73+AE73+AJ73+AO73</f>
        <v>4</v>
      </c>
      <c r="G73" s="378"/>
      <c r="H73" s="379"/>
      <c r="I73" s="379"/>
      <c r="J73" s="379"/>
      <c r="K73" s="377"/>
      <c r="L73" s="378"/>
      <c r="M73" s="379"/>
      <c r="N73" s="379"/>
      <c r="O73" s="379"/>
      <c r="P73" s="377"/>
      <c r="Q73" s="378"/>
      <c r="R73" s="379"/>
      <c r="S73" s="379"/>
      <c r="T73" s="379"/>
      <c r="U73" s="377"/>
      <c r="V73" s="378"/>
      <c r="W73" s="379"/>
      <c r="X73" s="379"/>
      <c r="Y73" s="379"/>
      <c r="Z73" s="377"/>
      <c r="AA73" s="378">
        <v>2</v>
      </c>
      <c r="AB73" s="379">
        <v>0</v>
      </c>
      <c r="AC73" s="379">
        <v>2</v>
      </c>
      <c r="AD73" s="379" t="s">
        <v>27</v>
      </c>
      <c r="AE73" s="377">
        <v>4</v>
      </c>
      <c r="AF73" s="378"/>
      <c r="AG73" s="379"/>
      <c r="AH73" s="379"/>
      <c r="AI73" s="379"/>
      <c r="AJ73" s="377"/>
      <c r="AK73" s="378"/>
      <c r="AL73" s="379"/>
      <c r="AM73" s="379"/>
      <c r="AN73" s="379"/>
      <c r="AO73" s="377"/>
      <c r="AP73" s="381"/>
      <c r="AQ73" s="1"/>
    </row>
    <row r="74" spans="1:43" x14ac:dyDescent="0.25">
      <c r="A74" s="384" t="s">
        <v>139</v>
      </c>
      <c r="B74" s="395" t="s">
        <v>408</v>
      </c>
      <c r="C74" s="386" t="s">
        <v>140</v>
      </c>
      <c r="D74" s="387" t="s">
        <v>336</v>
      </c>
      <c r="E74" s="388">
        <f t="shared" ref="E74:E127" si="23">G74+H74+I74+L74+M74+N74+Q74+R74+S74+V74+W74+X74+AA74+AB74+AC74+AF74+AG74+AH74+AK74+AL74+AM74</f>
        <v>3</v>
      </c>
      <c r="F74" s="389">
        <f t="shared" si="22"/>
        <v>4</v>
      </c>
      <c r="G74" s="390"/>
      <c r="H74" s="391"/>
      <c r="I74" s="391"/>
      <c r="J74" s="391"/>
      <c r="K74" s="389"/>
      <c r="L74" s="390"/>
      <c r="M74" s="391"/>
      <c r="N74" s="391"/>
      <c r="O74" s="391"/>
      <c r="P74" s="389"/>
      <c r="Q74" s="390"/>
      <c r="R74" s="391"/>
      <c r="S74" s="391"/>
      <c r="T74" s="391"/>
      <c r="U74" s="389"/>
      <c r="V74" s="390"/>
      <c r="W74" s="391"/>
      <c r="X74" s="391"/>
      <c r="Y74" s="391"/>
      <c r="Z74" s="389"/>
      <c r="AA74" s="390">
        <v>1</v>
      </c>
      <c r="AB74" s="391">
        <v>2</v>
      </c>
      <c r="AC74" s="391">
        <v>0</v>
      </c>
      <c r="AD74" s="391" t="s">
        <v>25</v>
      </c>
      <c r="AE74" s="389">
        <v>4</v>
      </c>
      <c r="AF74" s="390"/>
      <c r="AG74" s="391"/>
      <c r="AH74" s="391"/>
      <c r="AI74" s="391"/>
      <c r="AJ74" s="389"/>
      <c r="AK74" s="390"/>
      <c r="AL74" s="391"/>
      <c r="AM74" s="391"/>
      <c r="AN74" s="391"/>
      <c r="AO74" s="389"/>
      <c r="AP74" s="392" t="s">
        <v>48</v>
      </c>
      <c r="AQ74" s="1"/>
    </row>
    <row r="75" spans="1:43" x14ac:dyDescent="0.25">
      <c r="A75" s="28" t="s">
        <v>141</v>
      </c>
      <c r="B75" s="76" t="s">
        <v>367</v>
      </c>
      <c r="C75" s="56" t="s">
        <v>142</v>
      </c>
      <c r="D75" s="30"/>
      <c r="E75" s="23">
        <f t="shared" si="23"/>
        <v>3</v>
      </c>
      <c r="F75" s="31">
        <f t="shared" si="22"/>
        <v>4</v>
      </c>
      <c r="G75" s="32"/>
      <c r="H75" s="33"/>
      <c r="I75" s="33"/>
      <c r="J75" s="33"/>
      <c r="K75" s="31"/>
      <c r="L75" s="32"/>
      <c r="M75" s="33"/>
      <c r="N75" s="33"/>
      <c r="O75" s="33"/>
      <c r="P75" s="31"/>
      <c r="Q75" s="32"/>
      <c r="R75" s="33"/>
      <c r="S75" s="33"/>
      <c r="T75" s="33"/>
      <c r="U75" s="31"/>
      <c r="V75" s="32"/>
      <c r="W75" s="33"/>
      <c r="X75" s="33"/>
      <c r="Y75" s="33"/>
      <c r="Z75" s="31"/>
      <c r="AA75" s="32"/>
      <c r="AB75" s="33"/>
      <c r="AC75" s="33"/>
      <c r="AD75" s="33"/>
      <c r="AE75" s="31"/>
      <c r="AF75" s="32">
        <v>1</v>
      </c>
      <c r="AG75" s="33">
        <v>0</v>
      </c>
      <c r="AH75" s="33">
        <v>2</v>
      </c>
      <c r="AI75" s="33" t="s">
        <v>25</v>
      </c>
      <c r="AJ75" s="31">
        <v>4</v>
      </c>
      <c r="AK75" s="32"/>
      <c r="AL75" s="33"/>
      <c r="AM75" s="33"/>
      <c r="AN75" s="33"/>
      <c r="AO75" s="31"/>
      <c r="AP75" s="34"/>
      <c r="AQ75" s="1"/>
    </row>
    <row r="76" spans="1:43" x14ac:dyDescent="0.25">
      <c r="A76" s="28" t="s">
        <v>143</v>
      </c>
      <c r="B76" s="76" t="s">
        <v>368</v>
      </c>
      <c r="C76" s="72" t="s">
        <v>144</v>
      </c>
      <c r="D76" s="37"/>
      <c r="E76" s="23">
        <f t="shared" si="23"/>
        <v>2</v>
      </c>
      <c r="F76" s="41">
        <f t="shared" si="22"/>
        <v>4</v>
      </c>
      <c r="G76" s="39"/>
      <c r="H76" s="40"/>
      <c r="I76" s="40"/>
      <c r="J76" s="40"/>
      <c r="K76" s="41"/>
      <c r="L76" s="39"/>
      <c r="M76" s="40"/>
      <c r="N76" s="40"/>
      <c r="O76" s="40"/>
      <c r="P76" s="41"/>
      <c r="Q76" s="39"/>
      <c r="R76" s="40"/>
      <c r="S76" s="40"/>
      <c r="T76" s="40"/>
      <c r="U76" s="41"/>
      <c r="V76" s="39"/>
      <c r="W76" s="40"/>
      <c r="X76" s="40"/>
      <c r="Y76" s="40"/>
      <c r="Z76" s="41"/>
      <c r="AA76" s="39"/>
      <c r="AB76" s="40"/>
      <c r="AC76" s="40"/>
      <c r="AD76" s="40"/>
      <c r="AE76" s="41"/>
      <c r="AF76" s="39">
        <v>0</v>
      </c>
      <c r="AG76" s="40">
        <v>0</v>
      </c>
      <c r="AH76" s="40">
        <v>2</v>
      </c>
      <c r="AI76" s="40" t="s">
        <v>25</v>
      </c>
      <c r="AJ76" s="41">
        <v>4</v>
      </c>
      <c r="AK76" s="39"/>
      <c r="AL76" s="40"/>
      <c r="AM76" s="40"/>
      <c r="AN76" s="40"/>
      <c r="AO76" s="41"/>
      <c r="AP76" s="42"/>
      <c r="AQ76" s="1"/>
    </row>
    <row r="77" spans="1:43" ht="13.5" thickBot="1" x14ac:dyDescent="0.3">
      <c r="A77" s="53" t="s">
        <v>145</v>
      </c>
      <c r="B77" s="76" t="s">
        <v>369</v>
      </c>
      <c r="C77" s="71" t="s">
        <v>146</v>
      </c>
      <c r="D77" s="37"/>
      <c r="E77" s="23">
        <f t="shared" si="23"/>
        <v>4</v>
      </c>
      <c r="F77" s="60">
        <f t="shared" si="22"/>
        <v>4</v>
      </c>
      <c r="G77" s="61"/>
      <c r="H77" s="62"/>
      <c r="I77" s="62"/>
      <c r="J77" s="62"/>
      <c r="K77" s="60"/>
      <c r="L77" s="61"/>
      <c r="M77" s="62"/>
      <c r="N77" s="62"/>
      <c r="O77" s="62"/>
      <c r="P77" s="60"/>
      <c r="Q77" s="61"/>
      <c r="R77" s="62"/>
      <c r="S77" s="62"/>
      <c r="T77" s="62"/>
      <c r="U77" s="60"/>
      <c r="V77" s="61"/>
      <c r="W77" s="62"/>
      <c r="X77" s="62"/>
      <c r="Y77" s="62"/>
      <c r="Z77" s="60"/>
      <c r="AA77" s="61"/>
      <c r="AB77" s="62"/>
      <c r="AC77" s="62"/>
      <c r="AD77" s="62"/>
      <c r="AE77" s="60"/>
      <c r="AF77" s="61"/>
      <c r="AG77" s="62"/>
      <c r="AH77" s="62"/>
      <c r="AI77" s="62"/>
      <c r="AJ77" s="60"/>
      <c r="AK77" s="61">
        <v>0</v>
      </c>
      <c r="AL77" s="62">
        <v>2</v>
      </c>
      <c r="AM77" s="62">
        <v>2</v>
      </c>
      <c r="AN77" s="62" t="s">
        <v>25</v>
      </c>
      <c r="AO77" s="60">
        <v>4</v>
      </c>
      <c r="AP77" s="64"/>
      <c r="AQ77" s="1"/>
    </row>
    <row r="78" spans="1:43" ht="13.5" thickBot="1" x14ac:dyDescent="0.3">
      <c r="A78" s="68"/>
      <c r="B78" s="69"/>
      <c r="C78" s="274" t="s">
        <v>147</v>
      </c>
      <c r="D78" s="12"/>
      <c r="E78" s="15">
        <f t="shared" si="23"/>
        <v>16</v>
      </c>
      <c r="F78" s="17">
        <f>SUM(F79:F83)</f>
        <v>20</v>
      </c>
      <c r="G78" s="15">
        <v>0</v>
      </c>
      <c r="H78" s="16">
        <v>0</v>
      </c>
      <c r="I78" s="16">
        <v>0</v>
      </c>
      <c r="J78" s="16">
        <v>0</v>
      </c>
      <c r="K78" s="17">
        <v>0</v>
      </c>
      <c r="L78" s="15">
        <v>0</v>
      </c>
      <c r="M78" s="16">
        <v>0</v>
      </c>
      <c r="N78" s="16">
        <v>0</v>
      </c>
      <c r="O78" s="16">
        <v>0</v>
      </c>
      <c r="P78" s="17">
        <v>0</v>
      </c>
      <c r="Q78" s="15">
        <v>0</v>
      </c>
      <c r="R78" s="16">
        <v>0</v>
      </c>
      <c r="S78" s="16">
        <v>0</v>
      </c>
      <c r="T78" s="16">
        <v>0</v>
      </c>
      <c r="U78" s="17">
        <v>0</v>
      </c>
      <c r="V78" s="15">
        <v>0</v>
      </c>
      <c r="W78" s="16">
        <v>0</v>
      </c>
      <c r="X78" s="16">
        <v>0</v>
      </c>
      <c r="Y78" s="16">
        <v>0</v>
      </c>
      <c r="Z78" s="17">
        <v>0</v>
      </c>
      <c r="AA78" s="15">
        <f t="shared" ref="AA78:AO78" si="24">SUM(AA79:AA83)</f>
        <v>3</v>
      </c>
      <c r="AB78" s="16">
        <f t="shared" si="24"/>
        <v>1</v>
      </c>
      <c r="AC78" s="16">
        <f t="shared" si="24"/>
        <v>3</v>
      </c>
      <c r="AD78" s="16">
        <v>0</v>
      </c>
      <c r="AE78" s="17">
        <f t="shared" si="24"/>
        <v>8</v>
      </c>
      <c r="AF78" s="15">
        <f t="shared" si="24"/>
        <v>1</v>
      </c>
      <c r="AG78" s="16">
        <f t="shared" si="24"/>
        <v>0</v>
      </c>
      <c r="AH78" s="16">
        <f t="shared" si="24"/>
        <v>4</v>
      </c>
      <c r="AI78" s="16">
        <v>0</v>
      </c>
      <c r="AJ78" s="17">
        <f t="shared" si="24"/>
        <v>8</v>
      </c>
      <c r="AK78" s="15">
        <f t="shared" si="24"/>
        <v>0</v>
      </c>
      <c r="AL78" s="16">
        <f t="shared" si="24"/>
        <v>2</v>
      </c>
      <c r="AM78" s="16">
        <f t="shared" si="24"/>
        <v>2</v>
      </c>
      <c r="AN78" s="16">
        <v>0</v>
      </c>
      <c r="AO78" s="17">
        <f t="shared" si="24"/>
        <v>4</v>
      </c>
      <c r="AP78" s="12"/>
      <c r="AQ78" s="1"/>
    </row>
    <row r="79" spans="1:43" x14ac:dyDescent="0.25">
      <c r="A79" s="19" t="s">
        <v>148</v>
      </c>
      <c r="B79" s="35" t="s">
        <v>304</v>
      </c>
      <c r="C79" s="73" t="s">
        <v>149</v>
      </c>
      <c r="D79" s="22"/>
      <c r="E79" s="48">
        <f t="shared" si="23"/>
        <v>4</v>
      </c>
      <c r="F79" s="24">
        <f t="shared" ref="F79:F89" si="25">K79+P79+U79+Z79+AE79+AJ79+AO79</f>
        <v>4</v>
      </c>
      <c r="G79" s="25"/>
      <c r="H79" s="26"/>
      <c r="I79" s="26"/>
      <c r="J79" s="26"/>
      <c r="K79" s="24"/>
      <c r="L79" s="25"/>
      <c r="M79" s="26"/>
      <c r="N79" s="26"/>
      <c r="O79" s="26"/>
      <c r="P79" s="24"/>
      <c r="Q79" s="25"/>
      <c r="R79" s="26"/>
      <c r="S79" s="26"/>
      <c r="T79" s="26"/>
      <c r="U79" s="24"/>
      <c r="V79" s="25"/>
      <c r="W79" s="26"/>
      <c r="X79" s="26"/>
      <c r="Y79" s="26"/>
      <c r="Z79" s="24"/>
      <c r="AA79" s="25">
        <v>2</v>
      </c>
      <c r="AB79" s="26">
        <v>1</v>
      </c>
      <c r="AC79" s="26">
        <v>1</v>
      </c>
      <c r="AD79" s="26" t="s">
        <v>27</v>
      </c>
      <c r="AE79" s="24">
        <v>4</v>
      </c>
      <c r="AF79" s="25"/>
      <c r="AG79" s="26"/>
      <c r="AH79" s="26"/>
      <c r="AI79" s="26"/>
      <c r="AJ79" s="24"/>
      <c r="AK79" s="25"/>
      <c r="AL79" s="26"/>
      <c r="AM79" s="26"/>
      <c r="AN79" s="26"/>
      <c r="AO79" s="24"/>
      <c r="AP79" s="27"/>
      <c r="AQ79" s="1"/>
    </row>
    <row r="80" spans="1:43" x14ac:dyDescent="0.25">
      <c r="A80" s="28" t="s">
        <v>150</v>
      </c>
      <c r="B80" s="35" t="s">
        <v>370</v>
      </c>
      <c r="C80" s="56" t="s">
        <v>151</v>
      </c>
      <c r="D80" s="30"/>
      <c r="E80" s="23">
        <f t="shared" si="23"/>
        <v>3</v>
      </c>
      <c r="F80" s="31">
        <f t="shared" si="25"/>
        <v>4</v>
      </c>
      <c r="G80" s="32"/>
      <c r="H80" s="33"/>
      <c r="I80" s="33"/>
      <c r="J80" s="33"/>
      <c r="K80" s="31"/>
      <c r="L80" s="32"/>
      <c r="M80" s="33"/>
      <c r="N80" s="33"/>
      <c r="O80" s="33"/>
      <c r="P80" s="31"/>
      <c r="Q80" s="32"/>
      <c r="R80" s="33"/>
      <c r="S80" s="33"/>
      <c r="T80" s="33"/>
      <c r="U80" s="31"/>
      <c r="V80" s="32"/>
      <c r="W80" s="33"/>
      <c r="X80" s="33"/>
      <c r="Y80" s="33"/>
      <c r="Z80" s="31"/>
      <c r="AA80" s="32">
        <v>1</v>
      </c>
      <c r="AB80" s="33">
        <v>0</v>
      </c>
      <c r="AC80" s="33">
        <v>2</v>
      </c>
      <c r="AD80" s="33" t="s">
        <v>25</v>
      </c>
      <c r="AE80" s="31">
        <v>4</v>
      </c>
      <c r="AF80" s="32"/>
      <c r="AG80" s="33"/>
      <c r="AH80" s="33"/>
      <c r="AI80" s="33"/>
      <c r="AJ80" s="31"/>
      <c r="AK80" s="32"/>
      <c r="AL80" s="33"/>
      <c r="AM80" s="33"/>
      <c r="AN80" s="33"/>
      <c r="AO80" s="31"/>
      <c r="AP80" s="34"/>
      <c r="AQ80" s="1"/>
    </row>
    <row r="81" spans="1:43" x14ac:dyDescent="0.25">
      <c r="A81" s="28" t="s">
        <v>152</v>
      </c>
      <c r="B81" s="35" t="s">
        <v>367</v>
      </c>
      <c r="C81" s="56" t="s">
        <v>142</v>
      </c>
      <c r="D81" s="30"/>
      <c r="E81" s="23">
        <f t="shared" si="23"/>
        <v>3</v>
      </c>
      <c r="F81" s="31">
        <f t="shared" si="25"/>
        <v>4</v>
      </c>
      <c r="G81" s="32"/>
      <c r="H81" s="33"/>
      <c r="I81" s="33"/>
      <c r="J81" s="33"/>
      <c r="K81" s="31"/>
      <c r="L81" s="32"/>
      <c r="M81" s="33"/>
      <c r="N81" s="33"/>
      <c r="O81" s="33"/>
      <c r="P81" s="31"/>
      <c r="Q81" s="32"/>
      <c r="R81" s="33"/>
      <c r="S81" s="33"/>
      <c r="T81" s="33"/>
      <c r="U81" s="31"/>
      <c r="V81" s="32"/>
      <c r="W81" s="33"/>
      <c r="X81" s="33"/>
      <c r="Y81" s="33"/>
      <c r="Z81" s="31"/>
      <c r="AA81" s="32"/>
      <c r="AB81" s="33"/>
      <c r="AC81" s="33"/>
      <c r="AD81" s="33"/>
      <c r="AE81" s="31"/>
      <c r="AF81" s="32">
        <v>1</v>
      </c>
      <c r="AG81" s="33">
        <v>0</v>
      </c>
      <c r="AH81" s="33">
        <v>2</v>
      </c>
      <c r="AI81" s="33" t="s">
        <v>25</v>
      </c>
      <c r="AJ81" s="31">
        <v>4</v>
      </c>
      <c r="AK81" s="32"/>
      <c r="AL81" s="33"/>
      <c r="AM81" s="33"/>
      <c r="AN81" s="33"/>
      <c r="AO81" s="31"/>
      <c r="AP81" s="34"/>
      <c r="AQ81" s="1"/>
    </row>
    <row r="82" spans="1:43" x14ac:dyDescent="0.25">
      <c r="A82" s="28" t="s">
        <v>153</v>
      </c>
      <c r="B82" s="35" t="s">
        <v>305</v>
      </c>
      <c r="C82" s="72" t="s">
        <v>154</v>
      </c>
      <c r="D82" s="37"/>
      <c r="E82" s="23">
        <f t="shared" si="23"/>
        <v>2</v>
      </c>
      <c r="F82" s="41">
        <f t="shared" si="25"/>
        <v>4</v>
      </c>
      <c r="G82" s="39"/>
      <c r="H82" s="40"/>
      <c r="I82" s="40"/>
      <c r="J82" s="40"/>
      <c r="K82" s="41"/>
      <c r="L82" s="39"/>
      <c r="M82" s="40"/>
      <c r="N82" s="40"/>
      <c r="O82" s="40"/>
      <c r="P82" s="41"/>
      <c r="Q82" s="39"/>
      <c r="R82" s="40"/>
      <c r="S82" s="40"/>
      <c r="T82" s="40"/>
      <c r="U82" s="41"/>
      <c r="V82" s="39"/>
      <c r="W82" s="40"/>
      <c r="X82" s="40"/>
      <c r="Y82" s="40"/>
      <c r="Z82" s="41"/>
      <c r="AA82" s="39"/>
      <c r="AB82" s="40"/>
      <c r="AC82" s="40"/>
      <c r="AD82" s="40"/>
      <c r="AE82" s="41"/>
      <c r="AF82" s="39">
        <v>0</v>
      </c>
      <c r="AG82" s="40">
        <v>0</v>
      </c>
      <c r="AH82" s="40">
        <v>2</v>
      </c>
      <c r="AI82" s="40" t="s">
        <v>25</v>
      </c>
      <c r="AJ82" s="41">
        <v>4</v>
      </c>
      <c r="AK82" s="39"/>
      <c r="AL82" s="40"/>
      <c r="AM82" s="40"/>
      <c r="AN82" s="40"/>
      <c r="AO82" s="41"/>
      <c r="AP82" s="42"/>
      <c r="AQ82" s="1"/>
    </row>
    <row r="83" spans="1:43" ht="13.5" thickBot="1" x14ac:dyDescent="0.3">
      <c r="A83" s="53" t="s">
        <v>155</v>
      </c>
      <c r="B83" s="35" t="s">
        <v>369</v>
      </c>
      <c r="C83" s="71" t="s">
        <v>146</v>
      </c>
      <c r="D83" s="37"/>
      <c r="E83" s="23">
        <f t="shared" si="23"/>
        <v>4</v>
      </c>
      <c r="F83" s="60">
        <f t="shared" si="25"/>
        <v>4</v>
      </c>
      <c r="G83" s="61"/>
      <c r="H83" s="62"/>
      <c r="I83" s="62"/>
      <c r="J83" s="62"/>
      <c r="K83" s="60"/>
      <c r="L83" s="61"/>
      <c r="M83" s="62"/>
      <c r="N83" s="62"/>
      <c r="O83" s="62"/>
      <c r="P83" s="60"/>
      <c r="Q83" s="61"/>
      <c r="R83" s="62"/>
      <c r="S83" s="62"/>
      <c r="T83" s="62"/>
      <c r="U83" s="60"/>
      <c r="V83" s="61"/>
      <c r="W83" s="62"/>
      <c r="X83" s="62"/>
      <c r="Y83" s="62"/>
      <c r="Z83" s="60"/>
      <c r="AA83" s="61"/>
      <c r="AB83" s="62"/>
      <c r="AC83" s="62"/>
      <c r="AD83" s="62"/>
      <c r="AE83" s="60"/>
      <c r="AF83" s="61"/>
      <c r="AG83" s="62"/>
      <c r="AH83" s="62"/>
      <c r="AI83" s="62"/>
      <c r="AJ83" s="60"/>
      <c r="AK83" s="61">
        <v>0</v>
      </c>
      <c r="AL83" s="62">
        <v>2</v>
      </c>
      <c r="AM83" s="62">
        <v>2</v>
      </c>
      <c r="AN83" s="62" t="s">
        <v>25</v>
      </c>
      <c r="AO83" s="60">
        <v>4</v>
      </c>
      <c r="AP83" s="64"/>
      <c r="AQ83" s="1"/>
    </row>
    <row r="84" spans="1:43" ht="13.5" thickBot="1" x14ac:dyDescent="0.3">
      <c r="A84" s="68"/>
      <c r="B84" s="69"/>
      <c r="C84" s="275" t="s">
        <v>156</v>
      </c>
      <c r="D84" s="12"/>
      <c r="E84" s="74">
        <f t="shared" si="23"/>
        <v>16</v>
      </c>
      <c r="F84" s="17">
        <f>SUM(F85:F89)</f>
        <v>20</v>
      </c>
      <c r="G84" s="15">
        <v>0</v>
      </c>
      <c r="H84" s="16">
        <v>0</v>
      </c>
      <c r="I84" s="16">
        <v>0</v>
      </c>
      <c r="J84" s="16">
        <v>0</v>
      </c>
      <c r="K84" s="17">
        <v>0</v>
      </c>
      <c r="L84" s="15">
        <v>0</v>
      </c>
      <c r="M84" s="16">
        <v>0</v>
      </c>
      <c r="N84" s="16">
        <v>0</v>
      </c>
      <c r="O84" s="16">
        <v>0</v>
      </c>
      <c r="P84" s="17">
        <v>0</v>
      </c>
      <c r="Q84" s="15">
        <v>0</v>
      </c>
      <c r="R84" s="16">
        <v>0</v>
      </c>
      <c r="S84" s="16">
        <v>0</v>
      </c>
      <c r="T84" s="16">
        <v>0</v>
      </c>
      <c r="U84" s="17">
        <v>0</v>
      </c>
      <c r="V84" s="15">
        <v>0</v>
      </c>
      <c r="W84" s="16">
        <v>0</v>
      </c>
      <c r="X84" s="16">
        <v>0</v>
      </c>
      <c r="Y84" s="16">
        <v>0</v>
      </c>
      <c r="Z84" s="17">
        <v>0</v>
      </c>
      <c r="AA84" s="15">
        <f t="shared" ref="AA84:AO84" si="26">SUM(AA85:AA89)</f>
        <v>4</v>
      </c>
      <c r="AB84" s="16">
        <f t="shared" si="26"/>
        <v>0</v>
      </c>
      <c r="AC84" s="16">
        <f t="shared" si="26"/>
        <v>4</v>
      </c>
      <c r="AD84" s="16">
        <v>0</v>
      </c>
      <c r="AE84" s="17">
        <f t="shared" si="26"/>
        <v>8</v>
      </c>
      <c r="AF84" s="15">
        <f t="shared" si="26"/>
        <v>2</v>
      </c>
      <c r="AG84" s="16">
        <f t="shared" si="26"/>
        <v>2</v>
      </c>
      <c r="AH84" s="16">
        <f t="shared" si="26"/>
        <v>2</v>
      </c>
      <c r="AI84" s="16">
        <v>0</v>
      </c>
      <c r="AJ84" s="17">
        <f t="shared" si="26"/>
        <v>8</v>
      </c>
      <c r="AK84" s="15">
        <f t="shared" si="26"/>
        <v>0</v>
      </c>
      <c r="AL84" s="16">
        <f t="shared" si="26"/>
        <v>0</v>
      </c>
      <c r="AM84" s="16">
        <f t="shared" si="26"/>
        <v>2</v>
      </c>
      <c r="AN84" s="16">
        <v>0</v>
      </c>
      <c r="AO84" s="17">
        <f t="shared" si="26"/>
        <v>4</v>
      </c>
      <c r="AP84" s="12"/>
      <c r="AQ84" s="1"/>
    </row>
    <row r="85" spans="1:43" x14ac:dyDescent="0.25">
      <c r="A85" s="19" t="s">
        <v>157</v>
      </c>
      <c r="B85" s="75" t="s">
        <v>394</v>
      </c>
      <c r="C85" s="56" t="s">
        <v>158</v>
      </c>
      <c r="D85" s="22"/>
      <c r="E85" s="25">
        <f t="shared" si="23"/>
        <v>4</v>
      </c>
      <c r="F85" s="31">
        <f t="shared" si="25"/>
        <v>4</v>
      </c>
      <c r="G85" s="32"/>
      <c r="H85" s="33"/>
      <c r="I85" s="33"/>
      <c r="J85" s="33"/>
      <c r="K85" s="31"/>
      <c r="L85" s="32"/>
      <c r="M85" s="33"/>
      <c r="N85" s="33"/>
      <c r="O85" s="33"/>
      <c r="P85" s="31"/>
      <c r="Q85" s="32"/>
      <c r="R85" s="33"/>
      <c r="S85" s="33"/>
      <c r="T85" s="33"/>
      <c r="U85" s="31"/>
      <c r="V85" s="32"/>
      <c r="W85" s="33"/>
      <c r="X85" s="33"/>
      <c r="Y85" s="33"/>
      <c r="Z85" s="31"/>
      <c r="AA85" s="32">
        <v>4</v>
      </c>
      <c r="AB85" s="33">
        <v>0</v>
      </c>
      <c r="AC85" s="33">
        <v>0</v>
      </c>
      <c r="AD85" s="33" t="s">
        <v>27</v>
      </c>
      <c r="AE85" s="31">
        <v>4</v>
      </c>
      <c r="AF85" s="32"/>
      <c r="AG85" s="33"/>
      <c r="AH85" s="33"/>
      <c r="AI85" s="33"/>
      <c r="AJ85" s="31"/>
      <c r="AK85" s="32"/>
      <c r="AL85" s="33"/>
      <c r="AM85" s="33"/>
      <c r="AN85" s="33"/>
      <c r="AO85" s="31"/>
      <c r="AP85" s="34"/>
      <c r="AQ85" s="1"/>
    </row>
    <row r="86" spans="1:43" x14ac:dyDescent="0.25">
      <c r="A86" s="28" t="s">
        <v>159</v>
      </c>
      <c r="B86" s="76" t="s">
        <v>395</v>
      </c>
      <c r="C86" s="56" t="s">
        <v>160</v>
      </c>
      <c r="D86" s="30"/>
      <c r="E86" s="23">
        <f t="shared" si="23"/>
        <v>4</v>
      </c>
      <c r="F86" s="31">
        <f t="shared" si="25"/>
        <v>4</v>
      </c>
      <c r="G86" s="32"/>
      <c r="H86" s="33"/>
      <c r="I86" s="33"/>
      <c r="J86" s="33"/>
      <c r="K86" s="31"/>
      <c r="L86" s="32"/>
      <c r="M86" s="33"/>
      <c r="N86" s="33"/>
      <c r="O86" s="33"/>
      <c r="P86" s="31"/>
      <c r="Q86" s="32"/>
      <c r="R86" s="33"/>
      <c r="S86" s="33"/>
      <c r="T86" s="33"/>
      <c r="U86" s="31"/>
      <c r="V86" s="32"/>
      <c r="W86" s="33"/>
      <c r="X86" s="33"/>
      <c r="Y86" s="33"/>
      <c r="Z86" s="31"/>
      <c r="AA86" s="32"/>
      <c r="AB86" s="33"/>
      <c r="AC86" s="33"/>
      <c r="AD86" s="33"/>
      <c r="AE86" s="31"/>
      <c r="AF86" s="32">
        <v>2</v>
      </c>
      <c r="AG86" s="33">
        <v>0</v>
      </c>
      <c r="AH86" s="33">
        <v>2</v>
      </c>
      <c r="AI86" s="33" t="s">
        <v>27</v>
      </c>
      <c r="AJ86" s="31">
        <v>4</v>
      </c>
      <c r="AK86" s="32"/>
      <c r="AL86" s="33"/>
      <c r="AM86" s="33"/>
      <c r="AN86" s="33"/>
      <c r="AO86" s="31"/>
      <c r="AP86" s="34"/>
      <c r="AQ86" s="1"/>
    </row>
    <row r="87" spans="1:43" x14ac:dyDescent="0.25">
      <c r="A87" s="28" t="s">
        <v>161</v>
      </c>
      <c r="B87" s="76" t="s">
        <v>396</v>
      </c>
      <c r="C87" s="56" t="s">
        <v>162</v>
      </c>
      <c r="D87" s="30"/>
      <c r="E87" s="23">
        <f t="shared" si="23"/>
        <v>2</v>
      </c>
      <c r="F87" s="31">
        <f t="shared" si="25"/>
        <v>4</v>
      </c>
      <c r="G87" s="32"/>
      <c r="H87" s="33"/>
      <c r="I87" s="33"/>
      <c r="J87" s="33"/>
      <c r="K87" s="31"/>
      <c r="L87" s="32"/>
      <c r="M87" s="33"/>
      <c r="N87" s="33"/>
      <c r="O87" s="33"/>
      <c r="P87" s="31"/>
      <c r="Q87" s="32"/>
      <c r="R87" s="33"/>
      <c r="S87" s="33"/>
      <c r="T87" s="33"/>
      <c r="U87" s="31"/>
      <c r="V87" s="32"/>
      <c r="W87" s="33"/>
      <c r="X87" s="33"/>
      <c r="Y87" s="33"/>
      <c r="Z87" s="31"/>
      <c r="AA87" s="32"/>
      <c r="AB87" s="33"/>
      <c r="AC87" s="33"/>
      <c r="AD87" s="33"/>
      <c r="AE87" s="31"/>
      <c r="AF87" s="32">
        <v>0</v>
      </c>
      <c r="AG87" s="33">
        <v>2</v>
      </c>
      <c r="AH87" s="33">
        <v>0</v>
      </c>
      <c r="AI87" s="33" t="s">
        <v>25</v>
      </c>
      <c r="AJ87" s="31">
        <v>4</v>
      </c>
      <c r="AK87" s="32"/>
      <c r="AL87" s="33"/>
      <c r="AM87" s="33"/>
      <c r="AN87" s="33"/>
      <c r="AO87" s="31"/>
      <c r="AP87" s="34"/>
      <c r="AQ87" s="1"/>
    </row>
    <row r="88" spans="1:43" x14ac:dyDescent="0.25">
      <c r="A88" s="28" t="s">
        <v>163</v>
      </c>
      <c r="B88" s="76" t="s">
        <v>397</v>
      </c>
      <c r="C88" s="56" t="s">
        <v>164</v>
      </c>
      <c r="D88" s="30"/>
      <c r="E88" s="23">
        <f t="shared" si="23"/>
        <v>4</v>
      </c>
      <c r="F88" s="31">
        <f t="shared" si="25"/>
        <v>4</v>
      </c>
      <c r="G88" s="32"/>
      <c r="H88" s="33"/>
      <c r="I88" s="33"/>
      <c r="J88" s="33"/>
      <c r="K88" s="31"/>
      <c r="L88" s="32"/>
      <c r="M88" s="33"/>
      <c r="N88" s="33"/>
      <c r="O88" s="33"/>
      <c r="P88" s="31"/>
      <c r="Q88" s="32"/>
      <c r="R88" s="33"/>
      <c r="S88" s="33"/>
      <c r="T88" s="33"/>
      <c r="U88" s="31"/>
      <c r="V88" s="32"/>
      <c r="W88" s="33"/>
      <c r="X88" s="33"/>
      <c r="Y88" s="33"/>
      <c r="Z88" s="31"/>
      <c r="AA88" s="32">
        <v>0</v>
      </c>
      <c r="AB88" s="33">
        <v>0</v>
      </c>
      <c r="AC88" s="33">
        <v>4</v>
      </c>
      <c r="AD88" s="33" t="s">
        <v>25</v>
      </c>
      <c r="AE88" s="31">
        <v>4</v>
      </c>
      <c r="AF88" s="32"/>
      <c r="AG88" s="33"/>
      <c r="AH88" s="33"/>
      <c r="AI88" s="33"/>
      <c r="AJ88" s="31"/>
      <c r="AK88" s="32"/>
      <c r="AL88" s="33"/>
      <c r="AM88" s="33"/>
      <c r="AN88" s="33"/>
      <c r="AO88" s="31"/>
      <c r="AP88" s="34"/>
      <c r="AQ88" s="1"/>
    </row>
    <row r="89" spans="1:43" ht="13.5" thickBot="1" x14ac:dyDescent="0.3">
      <c r="A89" s="53" t="s">
        <v>165</v>
      </c>
      <c r="B89" s="76" t="s">
        <v>398</v>
      </c>
      <c r="C89" s="56" t="s">
        <v>166</v>
      </c>
      <c r="D89" s="30"/>
      <c r="E89" s="23">
        <f t="shared" si="23"/>
        <v>2</v>
      </c>
      <c r="F89" s="31">
        <f t="shared" si="25"/>
        <v>4</v>
      </c>
      <c r="G89" s="32"/>
      <c r="H89" s="33"/>
      <c r="I89" s="33"/>
      <c r="J89" s="33"/>
      <c r="K89" s="31"/>
      <c r="L89" s="32"/>
      <c r="M89" s="33"/>
      <c r="N89" s="33"/>
      <c r="O89" s="33"/>
      <c r="P89" s="31"/>
      <c r="Q89" s="32"/>
      <c r="R89" s="33"/>
      <c r="S89" s="33"/>
      <c r="T89" s="33"/>
      <c r="U89" s="31"/>
      <c r="V89" s="32"/>
      <c r="W89" s="33"/>
      <c r="X89" s="33"/>
      <c r="Y89" s="33"/>
      <c r="Z89" s="31"/>
      <c r="AA89" s="32"/>
      <c r="AB89" s="33"/>
      <c r="AC89" s="33"/>
      <c r="AD89" s="33"/>
      <c r="AE89" s="31"/>
      <c r="AF89" s="32"/>
      <c r="AG89" s="33"/>
      <c r="AH89" s="33"/>
      <c r="AI89" s="33"/>
      <c r="AJ89" s="31"/>
      <c r="AK89" s="32">
        <v>0</v>
      </c>
      <c r="AL89" s="33">
        <v>0</v>
      </c>
      <c r="AM89" s="33">
        <v>2</v>
      </c>
      <c r="AN89" s="33" t="s">
        <v>25</v>
      </c>
      <c r="AO89" s="31">
        <v>4</v>
      </c>
      <c r="AP89" s="34"/>
      <c r="AQ89" s="1"/>
    </row>
    <row r="90" spans="1:43" ht="13.5" thickBot="1" x14ac:dyDescent="0.3">
      <c r="A90" s="67"/>
      <c r="B90" s="331" t="s">
        <v>167</v>
      </c>
      <c r="C90" s="332"/>
      <c r="D90" s="12"/>
      <c r="E90" s="13">
        <f t="shared" si="23"/>
        <v>0</v>
      </c>
      <c r="F90" s="17"/>
      <c r="G90" s="15"/>
      <c r="H90" s="16"/>
      <c r="I90" s="16"/>
      <c r="J90" s="16"/>
      <c r="K90" s="17"/>
      <c r="L90" s="15"/>
      <c r="M90" s="16"/>
      <c r="N90" s="16"/>
      <c r="O90" s="16"/>
      <c r="P90" s="17"/>
      <c r="Q90" s="15"/>
      <c r="R90" s="16"/>
      <c r="S90" s="16"/>
      <c r="T90" s="16"/>
      <c r="U90" s="77"/>
      <c r="V90" s="15"/>
      <c r="W90" s="16"/>
      <c r="X90" s="16"/>
      <c r="Y90" s="16"/>
      <c r="Z90" s="17"/>
      <c r="AA90" s="15"/>
      <c r="AB90" s="16"/>
      <c r="AC90" s="16"/>
      <c r="AD90" s="16"/>
      <c r="AE90" s="17"/>
      <c r="AF90" s="15"/>
      <c r="AG90" s="16"/>
      <c r="AH90" s="16"/>
      <c r="AI90" s="16"/>
      <c r="AJ90" s="17"/>
      <c r="AK90" s="15"/>
      <c r="AL90" s="16"/>
      <c r="AM90" s="16"/>
      <c r="AN90" s="16"/>
      <c r="AO90" s="17"/>
      <c r="AP90" s="12"/>
      <c r="AQ90" s="1"/>
    </row>
    <row r="91" spans="1:43" ht="13.5" thickBot="1" x14ac:dyDescent="0.3">
      <c r="A91" s="68"/>
      <c r="B91" s="69"/>
      <c r="C91" s="78" t="s">
        <v>31</v>
      </c>
      <c r="D91" s="12"/>
      <c r="E91" s="13">
        <f t="shared" si="23"/>
        <v>16</v>
      </c>
      <c r="F91" s="17">
        <f>SUM(F92:F96)</f>
        <v>20</v>
      </c>
      <c r="G91" s="15">
        <v>0</v>
      </c>
      <c r="H91" s="16">
        <v>0</v>
      </c>
      <c r="I91" s="16">
        <v>0</v>
      </c>
      <c r="J91" s="16">
        <v>0</v>
      </c>
      <c r="K91" s="17">
        <v>0</v>
      </c>
      <c r="L91" s="15">
        <v>0</v>
      </c>
      <c r="M91" s="16">
        <v>0</v>
      </c>
      <c r="N91" s="16">
        <v>0</v>
      </c>
      <c r="O91" s="16">
        <v>0</v>
      </c>
      <c r="P91" s="17">
        <v>0</v>
      </c>
      <c r="Q91" s="15">
        <v>0</v>
      </c>
      <c r="R91" s="16">
        <v>0</v>
      </c>
      <c r="S91" s="16">
        <v>0</v>
      </c>
      <c r="T91" s="79">
        <v>0</v>
      </c>
      <c r="U91" s="80">
        <v>0</v>
      </c>
      <c r="V91" s="81">
        <f>SUM(V92:V96)</f>
        <v>1</v>
      </c>
      <c r="W91" s="16">
        <f t="shared" ref="W91:AO91" si="27">SUM(W92:W96)</f>
        <v>1</v>
      </c>
      <c r="X91" s="16">
        <f t="shared" si="27"/>
        <v>0</v>
      </c>
      <c r="Y91" s="16">
        <v>0</v>
      </c>
      <c r="Z91" s="17">
        <f t="shared" si="27"/>
        <v>4</v>
      </c>
      <c r="AA91" s="15">
        <f t="shared" si="27"/>
        <v>4</v>
      </c>
      <c r="AB91" s="16">
        <f t="shared" si="27"/>
        <v>0</v>
      </c>
      <c r="AC91" s="16">
        <f t="shared" si="27"/>
        <v>4</v>
      </c>
      <c r="AD91" s="16">
        <v>0</v>
      </c>
      <c r="AE91" s="17">
        <f t="shared" si="27"/>
        <v>8</v>
      </c>
      <c r="AF91" s="15">
        <f t="shared" si="27"/>
        <v>4</v>
      </c>
      <c r="AG91" s="16">
        <f t="shared" si="27"/>
        <v>1</v>
      </c>
      <c r="AH91" s="16">
        <f t="shared" si="27"/>
        <v>1</v>
      </c>
      <c r="AI91" s="16">
        <v>0</v>
      </c>
      <c r="AJ91" s="17">
        <f t="shared" si="27"/>
        <v>8</v>
      </c>
      <c r="AK91" s="15">
        <f t="shared" si="27"/>
        <v>0</v>
      </c>
      <c r="AL91" s="16">
        <f t="shared" si="27"/>
        <v>0</v>
      </c>
      <c r="AM91" s="16">
        <f t="shared" si="27"/>
        <v>0</v>
      </c>
      <c r="AN91" s="16">
        <f>COUNTA(AN92:AN96)</f>
        <v>0</v>
      </c>
      <c r="AO91" s="17">
        <f t="shared" si="27"/>
        <v>0</v>
      </c>
      <c r="AP91" s="12"/>
      <c r="AQ91" s="1"/>
    </row>
    <row r="92" spans="1:43" s="383" customFormat="1" x14ac:dyDescent="0.25">
      <c r="A92" s="372" t="s">
        <v>168</v>
      </c>
      <c r="B92" s="373" t="s">
        <v>320</v>
      </c>
      <c r="C92" s="374" t="s">
        <v>169</v>
      </c>
      <c r="D92" s="375"/>
      <c r="E92" s="376">
        <f t="shared" si="23"/>
        <v>2</v>
      </c>
      <c r="F92" s="377">
        <f t="shared" ref="F92:F114" si="28">K92+P92+U92+Z92+AE92+AJ92+AO92</f>
        <v>4</v>
      </c>
      <c r="G92" s="378"/>
      <c r="H92" s="379"/>
      <c r="I92" s="379"/>
      <c r="J92" s="379"/>
      <c r="K92" s="377"/>
      <c r="L92" s="378"/>
      <c r="M92" s="379"/>
      <c r="N92" s="379"/>
      <c r="O92" s="379"/>
      <c r="P92" s="377"/>
      <c r="Q92" s="378"/>
      <c r="R92" s="379"/>
      <c r="S92" s="379"/>
      <c r="T92" s="379"/>
      <c r="U92" s="380"/>
      <c r="V92" s="378">
        <v>1</v>
      </c>
      <c r="W92" s="379">
        <v>1</v>
      </c>
      <c r="X92" s="379">
        <v>0</v>
      </c>
      <c r="Y92" s="379" t="s">
        <v>25</v>
      </c>
      <c r="Z92" s="377">
        <v>4</v>
      </c>
      <c r="AA92" s="378"/>
      <c r="AB92" s="379"/>
      <c r="AC92" s="379"/>
      <c r="AD92" s="379"/>
      <c r="AE92" s="377"/>
      <c r="AF92" s="378"/>
      <c r="AG92" s="379"/>
      <c r="AH92" s="379"/>
      <c r="AI92" s="379"/>
      <c r="AJ92" s="377"/>
      <c r="AK92" s="378"/>
      <c r="AL92" s="379"/>
      <c r="AM92" s="379"/>
      <c r="AN92" s="379"/>
      <c r="AO92" s="377"/>
      <c r="AP92" s="381"/>
      <c r="AQ92" s="382"/>
    </row>
    <row r="93" spans="1:43" s="383" customFormat="1" x14ac:dyDescent="0.25">
      <c r="A93" s="384" t="s">
        <v>170</v>
      </c>
      <c r="B93" s="385" t="s">
        <v>321</v>
      </c>
      <c r="C93" s="386" t="s">
        <v>171</v>
      </c>
      <c r="D93" s="387"/>
      <c r="E93" s="388">
        <f t="shared" si="23"/>
        <v>4</v>
      </c>
      <c r="F93" s="377">
        <f t="shared" si="28"/>
        <v>4</v>
      </c>
      <c r="G93" s="378"/>
      <c r="H93" s="379"/>
      <c r="I93" s="379"/>
      <c r="J93" s="379"/>
      <c r="K93" s="377"/>
      <c r="L93" s="378"/>
      <c r="M93" s="379"/>
      <c r="N93" s="379"/>
      <c r="O93" s="379"/>
      <c r="P93" s="377"/>
      <c r="Q93" s="378"/>
      <c r="R93" s="379"/>
      <c r="S93" s="379"/>
      <c r="T93" s="379"/>
      <c r="U93" s="377"/>
      <c r="V93" s="378"/>
      <c r="W93" s="379"/>
      <c r="X93" s="379"/>
      <c r="Y93" s="379"/>
      <c r="Z93" s="377"/>
      <c r="AA93" s="378">
        <v>2</v>
      </c>
      <c r="AB93" s="379">
        <v>0</v>
      </c>
      <c r="AC93" s="379">
        <v>2</v>
      </c>
      <c r="AD93" s="379" t="s">
        <v>27</v>
      </c>
      <c r="AE93" s="377">
        <v>4</v>
      </c>
      <c r="AF93" s="378"/>
      <c r="AG93" s="379"/>
      <c r="AH93" s="379"/>
      <c r="AI93" s="379"/>
      <c r="AJ93" s="377"/>
      <c r="AK93" s="378"/>
      <c r="AL93" s="379"/>
      <c r="AM93" s="379"/>
      <c r="AN93" s="379"/>
      <c r="AO93" s="377"/>
      <c r="AP93" s="381"/>
      <c r="AQ93" s="382"/>
    </row>
    <row r="94" spans="1:43" s="383" customFormat="1" x14ac:dyDescent="0.25">
      <c r="A94" s="384" t="s">
        <v>172</v>
      </c>
      <c r="B94" s="385" t="s">
        <v>322</v>
      </c>
      <c r="C94" s="386" t="s">
        <v>173</v>
      </c>
      <c r="D94" s="387"/>
      <c r="E94" s="388">
        <f t="shared" si="23"/>
        <v>4</v>
      </c>
      <c r="F94" s="377">
        <f t="shared" si="28"/>
        <v>4</v>
      </c>
      <c r="G94" s="378"/>
      <c r="H94" s="379"/>
      <c r="I94" s="379"/>
      <c r="J94" s="379"/>
      <c r="K94" s="377"/>
      <c r="L94" s="378"/>
      <c r="M94" s="379"/>
      <c r="N94" s="379"/>
      <c r="O94" s="379"/>
      <c r="P94" s="377"/>
      <c r="Q94" s="378"/>
      <c r="R94" s="379"/>
      <c r="S94" s="379"/>
      <c r="T94" s="379"/>
      <c r="U94" s="377"/>
      <c r="V94" s="378"/>
      <c r="W94" s="379"/>
      <c r="X94" s="379"/>
      <c r="Y94" s="379"/>
      <c r="Z94" s="377"/>
      <c r="AA94" s="378">
        <v>2</v>
      </c>
      <c r="AB94" s="379">
        <v>0</v>
      </c>
      <c r="AC94" s="379">
        <v>2</v>
      </c>
      <c r="AD94" s="379" t="s">
        <v>25</v>
      </c>
      <c r="AE94" s="377">
        <v>4</v>
      </c>
      <c r="AF94" s="378"/>
      <c r="AG94" s="379"/>
      <c r="AH94" s="379"/>
      <c r="AI94" s="379"/>
      <c r="AJ94" s="377"/>
      <c r="AK94" s="378"/>
      <c r="AL94" s="379"/>
      <c r="AM94" s="379"/>
      <c r="AN94" s="379"/>
      <c r="AO94" s="377"/>
      <c r="AP94" s="381"/>
      <c r="AQ94" s="382"/>
    </row>
    <row r="95" spans="1:43" s="383" customFormat="1" x14ac:dyDescent="0.25">
      <c r="A95" s="384" t="s">
        <v>174</v>
      </c>
      <c r="B95" s="385" t="s">
        <v>323</v>
      </c>
      <c r="C95" s="386" t="s">
        <v>175</v>
      </c>
      <c r="D95" s="387"/>
      <c r="E95" s="388">
        <f t="shared" si="23"/>
        <v>3</v>
      </c>
      <c r="F95" s="389">
        <f t="shared" si="28"/>
        <v>4</v>
      </c>
      <c r="G95" s="390"/>
      <c r="H95" s="391"/>
      <c r="I95" s="391"/>
      <c r="J95" s="391"/>
      <c r="K95" s="389"/>
      <c r="L95" s="390"/>
      <c r="M95" s="391"/>
      <c r="N95" s="391"/>
      <c r="O95" s="391"/>
      <c r="P95" s="389"/>
      <c r="Q95" s="390"/>
      <c r="R95" s="391"/>
      <c r="S95" s="391"/>
      <c r="T95" s="391"/>
      <c r="U95" s="389"/>
      <c r="V95" s="390"/>
      <c r="W95" s="391"/>
      <c r="X95" s="391"/>
      <c r="Y95" s="391"/>
      <c r="Z95" s="389"/>
      <c r="AA95" s="390"/>
      <c r="AB95" s="391"/>
      <c r="AC95" s="391"/>
      <c r="AD95" s="391"/>
      <c r="AE95" s="389"/>
      <c r="AF95" s="390">
        <v>2</v>
      </c>
      <c r="AG95" s="391">
        <v>1</v>
      </c>
      <c r="AH95" s="391">
        <v>0</v>
      </c>
      <c r="AI95" s="391" t="s">
        <v>27</v>
      </c>
      <c r="AJ95" s="389">
        <v>4</v>
      </c>
      <c r="AK95" s="390"/>
      <c r="AL95" s="391"/>
      <c r="AM95" s="391"/>
      <c r="AN95" s="391"/>
      <c r="AO95" s="389"/>
      <c r="AP95" s="392"/>
      <c r="AQ95" s="382"/>
    </row>
    <row r="96" spans="1:43" s="383" customFormat="1" ht="13.5" thickBot="1" x14ac:dyDescent="0.3">
      <c r="A96" s="393" t="s">
        <v>176</v>
      </c>
      <c r="B96" s="385" t="s">
        <v>324</v>
      </c>
      <c r="C96" s="386" t="s">
        <v>177</v>
      </c>
      <c r="D96" s="387"/>
      <c r="E96" s="388">
        <f t="shared" si="23"/>
        <v>3</v>
      </c>
      <c r="F96" s="389">
        <f t="shared" si="28"/>
        <v>4</v>
      </c>
      <c r="G96" s="390"/>
      <c r="H96" s="391"/>
      <c r="I96" s="391"/>
      <c r="J96" s="391"/>
      <c r="K96" s="389"/>
      <c r="L96" s="390"/>
      <c r="M96" s="391"/>
      <c r="N96" s="391"/>
      <c r="O96" s="391"/>
      <c r="P96" s="389"/>
      <c r="Q96" s="390"/>
      <c r="R96" s="391"/>
      <c r="S96" s="391"/>
      <c r="T96" s="391"/>
      <c r="U96" s="389"/>
      <c r="V96" s="390"/>
      <c r="W96" s="391"/>
      <c r="X96" s="391"/>
      <c r="Y96" s="391"/>
      <c r="Z96" s="389"/>
      <c r="AA96" s="390"/>
      <c r="AB96" s="391"/>
      <c r="AC96" s="391"/>
      <c r="AD96" s="391"/>
      <c r="AE96" s="389"/>
      <c r="AF96" s="390">
        <v>2</v>
      </c>
      <c r="AG96" s="391">
        <v>0</v>
      </c>
      <c r="AH96" s="391">
        <v>1</v>
      </c>
      <c r="AI96" s="391" t="s">
        <v>25</v>
      </c>
      <c r="AJ96" s="389">
        <v>4</v>
      </c>
      <c r="AK96" s="390"/>
      <c r="AL96" s="391"/>
      <c r="AM96" s="391"/>
      <c r="AN96" s="391"/>
      <c r="AO96" s="389"/>
      <c r="AP96" s="392"/>
      <c r="AQ96" s="382"/>
    </row>
    <row r="97" spans="1:43" ht="13.5" thickBot="1" x14ac:dyDescent="0.3">
      <c r="A97" s="68"/>
      <c r="B97" s="69"/>
      <c r="C97" s="78" t="s">
        <v>178</v>
      </c>
      <c r="D97" s="12"/>
      <c r="E97" s="13">
        <f t="shared" si="23"/>
        <v>16</v>
      </c>
      <c r="F97" s="17">
        <f>SUM(F98:F102)</f>
        <v>20</v>
      </c>
      <c r="G97" s="15">
        <v>0</v>
      </c>
      <c r="H97" s="16">
        <v>0</v>
      </c>
      <c r="I97" s="16">
        <v>0</v>
      </c>
      <c r="J97" s="16">
        <v>0</v>
      </c>
      <c r="K97" s="17">
        <v>0</v>
      </c>
      <c r="L97" s="15">
        <v>0</v>
      </c>
      <c r="M97" s="16">
        <v>0</v>
      </c>
      <c r="N97" s="16">
        <v>0</v>
      </c>
      <c r="O97" s="16">
        <v>0</v>
      </c>
      <c r="P97" s="17">
        <v>0</v>
      </c>
      <c r="Q97" s="15">
        <v>0</v>
      </c>
      <c r="R97" s="16">
        <v>0</v>
      </c>
      <c r="S97" s="16">
        <v>0</v>
      </c>
      <c r="T97" s="16">
        <v>0</v>
      </c>
      <c r="U97" s="17">
        <v>0</v>
      </c>
      <c r="V97" s="15">
        <f t="shared" ref="V97:AO97" si="29">SUM(V98:V102)</f>
        <v>1</v>
      </c>
      <c r="W97" s="16">
        <f t="shared" si="29"/>
        <v>1</v>
      </c>
      <c r="X97" s="16">
        <f t="shared" si="29"/>
        <v>0</v>
      </c>
      <c r="Y97" s="16">
        <v>0</v>
      </c>
      <c r="Z97" s="17">
        <f t="shared" si="29"/>
        <v>3</v>
      </c>
      <c r="AA97" s="15">
        <f t="shared" si="29"/>
        <v>4</v>
      </c>
      <c r="AB97" s="16">
        <f t="shared" si="29"/>
        <v>2</v>
      </c>
      <c r="AC97" s="16">
        <f t="shared" si="29"/>
        <v>1</v>
      </c>
      <c r="AD97" s="16">
        <v>0</v>
      </c>
      <c r="AE97" s="17">
        <f t="shared" si="29"/>
        <v>9</v>
      </c>
      <c r="AF97" s="15">
        <f t="shared" si="29"/>
        <v>4</v>
      </c>
      <c r="AG97" s="16">
        <f t="shared" si="29"/>
        <v>2</v>
      </c>
      <c r="AH97" s="16">
        <f t="shared" si="29"/>
        <v>1</v>
      </c>
      <c r="AI97" s="16">
        <v>0</v>
      </c>
      <c r="AJ97" s="17">
        <f t="shared" si="29"/>
        <v>8</v>
      </c>
      <c r="AK97" s="15">
        <f t="shared" si="29"/>
        <v>0</v>
      </c>
      <c r="AL97" s="16">
        <f t="shared" si="29"/>
        <v>0</v>
      </c>
      <c r="AM97" s="16">
        <f t="shared" si="29"/>
        <v>0</v>
      </c>
      <c r="AN97" s="16">
        <f>COUNTA(AN98:AN102)</f>
        <v>0</v>
      </c>
      <c r="AO97" s="17">
        <f t="shared" si="29"/>
        <v>0</v>
      </c>
      <c r="AP97" s="12"/>
      <c r="AQ97" s="1"/>
    </row>
    <row r="98" spans="1:43" x14ac:dyDescent="0.25">
      <c r="A98" s="47" t="s">
        <v>179</v>
      </c>
      <c r="B98" s="20" t="s">
        <v>316</v>
      </c>
      <c r="C98" s="21" t="s">
        <v>180</v>
      </c>
      <c r="D98" s="22"/>
      <c r="E98" s="48">
        <f t="shared" si="23"/>
        <v>2</v>
      </c>
      <c r="F98" s="49">
        <f t="shared" si="28"/>
        <v>3</v>
      </c>
      <c r="G98" s="50"/>
      <c r="H98" s="51"/>
      <c r="I98" s="51"/>
      <c r="J98" s="51"/>
      <c r="K98" s="49"/>
      <c r="L98" s="50"/>
      <c r="M98" s="51"/>
      <c r="N98" s="51"/>
      <c r="O98" s="51"/>
      <c r="P98" s="49"/>
      <c r="Q98" s="50"/>
      <c r="R98" s="51"/>
      <c r="S98" s="51"/>
      <c r="T98" s="51"/>
      <c r="U98" s="49"/>
      <c r="V98" s="50">
        <v>1</v>
      </c>
      <c r="W98" s="51">
        <v>1</v>
      </c>
      <c r="X98" s="51">
        <v>0</v>
      </c>
      <c r="Y98" s="51" t="s">
        <v>25</v>
      </c>
      <c r="Z98" s="49">
        <v>3</v>
      </c>
      <c r="AA98" s="50"/>
      <c r="AB98" s="51"/>
      <c r="AC98" s="51"/>
      <c r="AD98" s="51"/>
      <c r="AE98" s="49"/>
      <c r="AF98" s="50"/>
      <c r="AG98" s="51"/>
      <c r="AH98" s="51"/>
      <c r="AI98" s="51"/>
      <c r="AJ98" s="49"/>
      <c r="AK98" s="50"/>
      <c r="AL98" s="51"/>
      <c r="AM98" s="51"/>
      <c r="AN98" s="51"/>
      <c r="AO98" s="49"/>
      <c r="AP98" s="52"/>
      <c r="AQ98" s="1"/>
    </row>
    <row r="99" spans="1:43" x14ac:dyDescent="0.25">
      <c r="A99" s="28" t="s">
        <v>181</v>
      </c>
      <c r="B99" s="35" t="s">
        <v>317</v>
      </c>
      <c r="C99" s="21" t="s">
        <v>182</v>
      </c>
      <c r="D99" s="22"/>
      <c r="E99" s="23">
        <f t="shared" si="23"/>
        <v>4</v>
      </c>
      <c r="F99" s="49">
        <f t="shared" si="28"/>
        <v>5</v>
      </c>
      <c r="G99" s="50"/>
      <c r="H99" s="51"/>
      <c r="I99" s="51"/>
      <c r="J99" s="51"/>
      <c r="K99" s="49"/>
      <c r="L99" s="50"/>
      <c r="M99" s="51"/>
      <c r="N99" s="51"/>
      <c r="O99" s="51"/>
      <c r="P99" s="49"/>
      <c r="Q99" s="50"/>
      <c r="R99" s="51"/>
      <c r="S99" s="51"/>
      <c r="T99" s="51"/>
      <c r="U99" s="49"/>
      <c r="V99" s="50"/>
      <c r="W99" s="51"/>
      <c r="X99" s="51"/>
      <c r="Y99" s="51"/>
      <c r="Z99" s="49"/>
      <c r="AA99" s="50">
        <v>2</v>
      </c>
      <c r="AB99" s="51">
        <v>2</v>
      </c>
      <c r="AC99" s="51">
        <v>0</v>
      </c>
      <c r="AD99" s="51" t="s">
        <v>27</v>
      </c>
      <c r="AE99" s="49">
        <v>5</v>
      </c>
      <c r="AF99" s="50"/>
      <c r="AG99" s="51"/>
      <c r="AH99" s="51"/>
      <c r="AI99" s="51"/>
      <c r="AJ99" s="49"/>
      <c r="AK99" s="50"/>
      <c r="AL99" s="51"/>
      <c r="AM99" s="51"/>
      <c r="AN99" s="51"/>
      <c r="AO99" s="49"/>
      <c r="AP99" s="52" t="s">
        <v>28</v>
      </c>
      <c r="AQ99" s="1"/>
    </row>
    <row r="100" spans="1:43" x14ac:dyDescent="0.25">
      <c r="A100" s="28" t="s">
        <v>183</v>
      </c>
      <c r="B100" s="35" t="s">
        <v>318</v>
      </c>
      <c r="C100" s="21" t="s">
        <v>184</v>
      </c>
      <c r="D100" s="22"/>
      <c r="E100" s="23">
        <f t="shared" si="23"/>
        <v>3</v>
      </c>
      <c r="F100" s="49">
        <f t="shared" si="28"/>
        <v>4</v>
      </c>
      <c r="G100" s="50"/>
      <c r="H100" s="51"/>
      <c r="I100" s="51"/>
      <c r="J100" s="51"/>
      <c r="K100" s="49"/>
      <c r="L100" s="50"/>
      <c r="M100" s="51"/>
      <c r="N100" s="51"/>
      <c r="O100" s="51"/>
      <c r="P100" s="49"/>
      <c r="Q100" s="50"/>
      <c r="R100" s="51"/>
      <c r="S100" s="51"/>
      <c r="T100" s="51"/>
      <c r="U100" s="49"/>
      <c r="V100" s="50"/>
      <c r="W100" s="51"/>
      <c r="X100" s="51"/>
      <c r="Y100" s="51"/>
      <c r="Z100" s="49"/>
      <c r="AA100" s="50"/>
      <c r="AB100" s="51"/>
      <c r="AC100" s="51"/>
      <c r="AD100" s="51"/>
      <c r="AE100" s="49"/>
      <c r="AF100" s="50">
        <v>2</v>
      </c>
      <c r="AG100" s="51">
        <v>1</v>
      </c>
      <c r="AH100" s="51">
        <v>0</v>
      </c>
      <c r="AI100" s="51" t="s">
        <v>25</v>
      </c>
      <c r="AJ100" s="49">
        <v>4</v>
      </c>
      <c r="AK100" s="50"/>
      <c r="AL100" s="51"/>
      <c r="AM100" s="51"/>
      <c r="AN100" s="51"/>
      <c r="AO100" s="49"/>
      <c r="AP100" s="52" t="s">
        <v>76</v>
      </c>
      <c r="AQ100" s="1"/>
    </row>
    <row r="101" spans="1:43" x14ac:dyDescent="0.25">
      <c r="A101" s="28" t="s">
        <v>185</v>
      </c>
      <c r="B101" s="35" t="s">
        <v>319</v>
      </c>
      <c r="C101" s="21" t="s">
        <v>186</v>
      </c>
      <c r="D101" s="22"/>
      <c r="E101" s="23">
        <f t="shared" si="23"/>
        <v>3</v>
      </c>
      <c r="F101" s="49">
        <f t="shared" si="28"/>
        <v>4</v>
      </c>
      <c r="G101" s="50"/>
      <c r="H101" s="51"/>
      <c r="I101" s="51"/>
      <c r="J101" s="51"/>
      <c r="K101" s="49"/>
      <c r="L101" s="50"/>
      <c r="M101" s="51"/>
      <c r="N101" s="51"/>
      <c r="O101" s="51"/>
      <c r="P101" s="49"/>
      <c r="Q101" s="50"/>
      <c r="R101" s="51"/>
      <c r="S101" s="51"/>
      <c r="T101" s="51"/>
      <c r="U101" s="49"/>
      <c r="V101" s="50"/>
      <c r="W101" s="51"/>
      <c r="X101" s="51"/>
      <c r="Y101" s="51"/>
      <c r="Z101" s="49"/>
      <c r="AA101" s="50">
        <v>2</v>
      </c>
      <c r="AB101" s="51">
        <v>0</v>
      </c>
      <c r="AC101" s="51">
        <v>1</v>
      </c>
      <c r="AD101" s="51" t="s">
        <v>25</v>
      </c>
      <c r="AE101" s="49">
        <v>4</v>
      </c>
      <c r="AF101" s="50"/>
      <c r="AG101" s="51"/>
      <c r="AH101" s="51"/>
      <c r="AI101" s="51"/>
      <c r="AJ101" s="49"/>
      <c r="AK101" s="50"/>
      <c r="AL101" s="51"/>
      <c r="AM101" s="51"/>
      <c r="AN101" s="51"/>
      <c r="AO101" s="49"/>
      <c r="AP101" s="52" t="s">
        <v>90</v>
      </c>
      <c r="AQ101" s="1"/>
    </row>
    <row r="102" spans="1:43" ht="13.5" thickBot="1" x14ac:dyDescent="0.3">
      <c r="A102" s="53" t="s">
        <v>187</v>
      </c>
      <c r="B102" s="35" t="s">
        <v>332</v>
      </c>
      <c r="C102" s="21" t="s">
        <v>188</v>
      </c>
      <c r="D102" s="22"/>
      <c r="E102" s="23">
        <f t="shared" si="23"/>
        <v>4</v>
      </c>
      <c r="F102" s="49">
        <f t="shared" si="28"/>
        <v>4</v>
      </c>
      <c r="G102" s="50"/>
      <c r="H102" s="51"/>
      <c r="I102" s="51"/>
      <c r="J102" s="51"/>
      <c r="K102" s="49"/>
      <c r="L102" s="50"/>
      <c r="M102" s="51"/>
      <c r="N102" s="51"/>
      <c r="O102" s="51"/>
      <c r="P102" s="49"/>
      <c r="Q102" s="50"/>
      <c r="R102" s="51"/>
      <c r="S102" s="51"/>
      <c r="T102" s="51"/>
      <c r="U102" s="49"/>
      <c r="V102" s="50"/>
      <c r="W102" s="51"/>
      <c r="X102" s="51"/>
      <c r="Y102" s="51"/>
      <c r="Z102" s="49"/>
      <c r="AA102" s="50"/>
      <c r="AB102" s="51"/>
      <c r="AC102" s="51"/>
      <c r="AD102" s="51"/>
      <c r="AE102" s="49"/>
      <c r="AF102" s="50">
        <v>2</v>
      </c>
      <c r="AG102" s="51">
        <v>1</v>
      </c>
      <c r="AH102" s="51">
        <v>1</v>
      </c>
      <c r="AI102" s="51" t="s">
        <v>27</v>
      </c>
      <c r="AJ102" s="49">
        <v>4</v>
      </c>
      <c r="AK102" s="50"/>
      <c r="AL102" s="51"/>
      <c r="AM102" s="51"/>
      <c r="AN102" s="51"/>
      <c r="AO102" s="49"/>
      <c r="AP102" s="52" t="s">
        <v>186</v>
      </c>
      <c r="AQ102" s="1"/>
    </row>
    <row r="103" spans="1:43" ht="13.5" thickBot="1" x14ac:dyDescent="0.3">
      <c r="A103" s="68"/>
      <c r="B103" s="69"/>
      <c r="C103" s="78" t="s">
        <v>189</v>
      </c>
      <c r="D103" s="12"/>
      <c r="E103" s="13">
        <f t="shared" si="23"/>
        <v>16</v>
      </c>
      <c r="F103" s="17">
        <f>SUM(F104:F108)</f>
        <v>20</v>
      </c>
      <c r="G103" s="15">
        <v>0</v>
      </c>
      <c r="H103" s="16">
        <v>0</v>
      </c>
      <c r="I103" s="16">
        <v>0</v>
      </c>
      <c r="J103" s="16">
        <v>0</v>
      </c>
      <c r="K103" s="17">
        <v>0</v>
      </c>
      <c r="L103" s="15">
        <v>0</v>
      </c>
      <c r="M103" s="16">
        <v>0</v>
      </c>
      <c r="N103" s="16">
        <v>0</v>
      </c>
      <c r="O103" s="16">
        <v>0</v>
      </c>
      <c r="P103" s="17">
        <v>0</v>
      </c>
      <c r="Q103" s="15">
        <v>0</v>
      </c>
      <c r="R103" s="16">
        <v>0</v>
      </c>
      <c r="S103" s="16">
        <v>0</v>
      </c>
      <c r="T103" s="16">
        <v>0</v>
      </c>
      <c r="U103" s="17">
        <v>0</v>
      </c>
      <c r="V103" s="15">
        <f t="shared" ref="V103:AO103" si="30">SUM(V104:V108)</f>
        <v>2</v>
      </c>
      <c r="W103" s="16">
        <f t="shared" si="30"/>
        <v>0</v>
      </c>
      <c r="X103" s="16">
        <f t="shared" si="30"/>
        <v>2</v>
      </c>
      <c r="Y103" s="16">
        <v>0</v>
      </c>
      <c r="Z103" s="17">
        <f t="shared" si="30"/>
        <v>5</v>
      </c>
      <c r="AA103" s="15">
        <f t="shared" si="30"/>
        <v>4</v>
      </c>
      <c r="AB103" s="16">
        <f t="shared" si="30"/>
        <v>0</v>
      </c>
      <c r="AC103" s="16">
        <f t="shared" si="30"/>
        <v>4</v>
      </c>
      <c r="AD103" s="16">
        <v>0</v>
      </c>
      <c r="AE103" s="17">
        <f t="shared" si="30"/>
        <v>9</v>
      </c>
      <c r="AF103" s="15">
        <f t="shared" si="30"/>
        <v>3</v>
      </c>
      <c r="AG103" s="16">
        <f t="shared" si="30"/>
        <v>0</v>
      </c>
      <c r="AH103" s="16">
        <f t="shared" si="30"/>
        <v>1</v>
      </c>
      <c r="AI103" s="16">
        <v>0</v>
      </c>
      <c r="AJ103" s="17">
        <f t="shared" si="30"/>
        <v>6</v>
      </c>
      <c r="AK103" s="15">
        <f t="shared" si="30"/>
        <v>0</v>
      </c>
      <c r="AL103" s="16">
        <f t="shared" si="30"/>
        <v>0</v>
      </c>
      <c r="AM103" s="16">
        <f t="shared" si="30"/>
        <v>0</v>
      </c>
      <c r="AN103" s="16">
        <f>COUNTA(AN104:AN108)</f>
        <v>0</v>
      </c>
      <c r="AO103" s="17">
        <f t="shared" si="30"/>
        <v>0</v>
      </c>
      <c r="AP103" s="12"/>
      <c r="AQ103" s="1"/>
    </row>
    <row r="104" spans="1:43" x14ac:dyDescent="0.25">
      <c r="A104" s="47" t="s">
        <v>190</v>
      </c>
      <c r="B104" s="35" t="s">
        <v>384</v>
      </c>
      <c r="C104" s="21" t="s">
        <v>191</v>
      </c>
      <c r="D104" s="22"/>
      <c r="E104" s="48">
        <f t="shared" si="23"/>
        <v>4</v>
      </c>
      <c r="F104" s="49">
        <f t="shared" ref="F104:F108" si="31">K104+P104+U104+Z104+AE104+AJ104+AO104</f>
        <v>5</v>
      </c>
      <c r="G104" s="50"/>
      <c r="H104" s="51"/>
      <c r="I104" s="51"/>
      <c r="J104" s="51"/>
      <c r="K104" s="49"/>
      <c r="L104" s="50"/>
      <c r="M104" s="51"/>
      <c r="N104" s="51"/>
      <c r="O104" s="51"/>
      <c r="P104" s="49"/>
      <c r="Q104" s="50"/>
      <c r="R104" s="51"/>
      <c r="S104" s="51"/>
      <c r="T104" s="51"/>
      <c r="U104" s="49"/>
      <c r="V104" s="50">
        <v>2</v>
      </c>
      <c r="W104" s="51">
        <v>0</v>
      </c>
      <c r="X104" s="51">
        <v>2</v>
      </c>
      <c r="Y104" s="51" t="s">
        <v>25</v>
      </c>
      <c r="Z104" s="49">
        <v>5</v>
      </c>
      <c r="AA104" s="50"/>
      <c r="AB104" s="51"/>
      <c r="AC104" s="51"/>
      <c r="AD104" s="51"/>
      <c r="AE104" s="49"/>
      <c r="AF104" s="50"/>
      <c r="AG104" s="51"/>
      <c r="AH104" s="51"/>
      <c r="AI104" s="51"/>
      <c r="AJ104" s="49"/>
      <c r="AK104" s="50"/>
      <c r="AL104" s="51"/>
      <c r="AM104" s="51"/>
      <c r="AN104" s="51"/>
      <c r="AO104" s="49"/>
      <c r="AP104" s="52" t="s">
        <v>34</v>
      </c>
      <c r="AQ104" s="1"/>
    </row>
    <row r="105" spans="1:43" x14ac:dyDescent="0.25">
      <c r="A105" s="28" t="s">
        <v>192</v>
      </c>
      <c r="B105" s="35" t="s">
        <v>337</v>
      </c>
      <c r="C105" s="21" t="s">
        <v>193</v>
      </c>
      <c r="D105" s="22"/>
      <c r="E105" s="23">
        <f t="shared" si="23"/>
        <v>4</v>
      </c>
      <c r="F105" s="49">
        <f t="shared" si="31"/>
        <v>5</v>
      </c>
      <c r="G105" s="50"/>
      <c r="H105" s="51"/>
      <c r="I105" s="51"/>
      <c r="J105" s="51"/>
      <c r="K105" s="49"/>
      <c r="L105" s="50"/>
      <c r="M105" s="51"/>
      <c r="N105" s="51"/>
      <c r="O105" s="51"/>
      <c r="P105" s="49"/>
      <c r="Q105" s="50"/>
      <c r="R105" s="51"/>
      <c r="S105" s="51"/>
      <c r="T105" s="51"/>
      <c r="U105" s="49"/>
      <c r="V105" s="50"/>
      <c r="W105" s="51"/>
      <c r="X105" s="51"/>
      <c r="Y105" s="51"/>
      <c r="Z105" s="49"/>
      <c r="AA105" s="50">
        <v>2</v>
      </c>
      <c r="AB105" s="51">
        <v>0</v>
      </c>
      <c r="AC105" s="51">
        <v>2</v>
      </c>
      <c r="AD105" s="51" t="s">
        <v>27</v>
      </c>
      <c r="AE105" s="49">
        <v>5</v>
      </c>
      <c r="AF105" s="50"/>
      <c r="AG105" s="51"/>
      <c r="AH105" s="51"/>
      <c r="AI105" s="51"/>
      <c r="AJ105" s="49"/>
      <c r="AK105" s="50"/>
      <c r="AL105" s="51"/>
      <c r="AM105" s="51"/>
      <c r="AN105" s="51"/>
      <c r="AO105" s="49"/>
      <c r="AP105" s="52" t="s">
        <v>84</v>
      </c>
      <c r="AQ105" s="1"/>
    </row>
    <row r="106" spans="1:43" x14ac:dyDescent="0.25">
      <c r="A106" s="28" t="s">
        <v>194</v>
      </c>
      <c r="B106" s="35" t="s">
        <v>371</v>
      </c>
      <c r="C106" s="21" t="s">
        <v>195</v>
      </c>
      <c r="D106" s="37"/>
      <c r="E106" s="23">
        <f t="shared" si="23"/>
        <v>4</v>
      </c>
      <c r="F106" s="49">
        <f t="shared" si="31"/>
        <v>4</v>
      </c>
      <c r="G106" s="50"/>
      <c r="H106" s="51"/>
      <c r="I106" s="51"/>
      <c r="J106" s="51"/>
      <c r="K106" s="49"/>
      <c r="L106" s="50"/>
      <c r="M106" s="51"/>
      <c r="N106" s="51"/>
      <c r="O106" s="51"/>
      <c r="P106" s="49"/>
      <c r="Q106" s="50"/>
      <c r="R106" s="51"/>
      <c r="S106" s="51"/>
      <c r="T106" s="51"/>
      <c r="U106" s="49"/>
      <c r="V106" s="50"/>
      <c r="W106" s="51"/>
      <c r="X106" s="51"/>
      <c r="Y106" s="51"/>
      <c r="Z106" s="49"/>
      <c r="AA106" s="50">
        <v>2</v>
      </c>
      <c r="AB106" s="51">
        <v>0</v>
      </c>
      <c r="AC106" s="51">
        <v>2</v>
      </c>
      <c r="AD106" s="51" t="s">
        <v>27</v>
      </c>
      <c r="AE106" s="49">
        <v>4</v>
      </c>
      <c r="AF106" s="50"/>
      <c r="AG106" s="51"/>
      <c r="AH106" s="51"/>
      <c r="AI106" s="51"/>
      <c r="AJ106" s="49"/>
      <c r="AK106" s="50"/>
      <c r="AL106" s="51"/>
      <c r="AM106" s="51"/>
      <c r="AN106" s="51"/>
      <c r="AO106" s="49"/>
      <c r="AP106" s="52" t="s">
        <v>84</v>
      </c>
      <c r="AQ106" s="1"/>
    </row>
    <row r="107" spans="1:43" x14ac:dyDescent="0.25">
      <c r="A107" s="28" t="s">
        <v>196</v>
      </c>
      <c r="B107" s="35" t="s">
        <v>338</v>
      </c>
      <c r="C107" s="21" t="s">
        <v>197</v>
      </c>
      <c r="D107" s="22"/>
      <c r="E107" s="23">
        <f t="shared" si="23"/>
        <v>2</v>
      </c>
      <c r="F107" s="49">
        <f t="shared" si="31"/>
        <v>3</v>
      </c>
      <c r="G107" s="50"/>
      <c r="H107" s="51"/>
      <c r="I107" s="51"/>
      <c r="J107" s="51"/>
      <c r="K107" s="49"/>
      <c r="L107" s="50"/>
      <c r="M107" s="51"/>
      <c r="N107" s="51"/>
      <c r="O107" s="51"/>
      <c r="P107" s="49"/>
      <c r="Q107" s="50"/>
      <c r="R107" s="51"/>
      <c r="S107" s="51"/>
      <c r="T107" s="51"/>
      <c r="U107" s="49"/>
      <c r="V107" s="50"/>
      <c r="W107" s="51"/>
      <c r="X107" s="51"/>
      <c r="Y107" s="51"/>
      <c r="Z107" s="49"/>
      <c r="AA107" s="50"/>
      <c r="AB107" s="51"/>
      <c r="AC107" s="51"/>
      <c r="AD107" s="51"/>
      <c r="AE107" s="49"/>
      <c r="AF107" s="50">
        <v>2</v>
      </c>
      <c r="AG107" s="51">
        <v>0</v>
      </c>
      <c r="AH107" s="51">
        <v>0</v>
      </c>
      <c r="AI107" s="51" t="s">
        <v>27</v>
      </c>
      <c r="AJ107" s="49">
        <v>3</v>
      </c>
      <c r="AK107" s="50"/>
      <c r="AL107" s="51"/>
      <c r="AM107" s="51"/>
      <c r="AN107" s="51"/>
      <c r="AO107" s="49"/>
      <c r="AP107" s="52"/>
      <c r="AQ107" s="1"/>
    </row>
    <row r="108" spans="1:43" ht="13.5" thickBot="1" x14ac:dyDescent="0.3">
      <c r="A108" s="53" t="s">
        <v>198</v>
      </c>
      <c r="B108" s="35" t="s">
        <v>339</v>
      </c>
      <c r="C108" s="21" t="s">
        <v>199</v>
      </c>
      <c r="D108" s="22"/>
      <c r="E108" s="23">
        <f t="shared" si="23"/>
        <v>2</v>
      </c>
      <c r="F108" s="49">
        <f t="shared" si="31"/>
        <v>3</v>
      </c>
      <c r="G108" s="50"/>
      <c r="H108" s="51"/>
      <c r="I108" s="51"/>
      <c r="J108" s="51"/>
      <c r="K108" s="49"/>
      <c r="L108" s="50"/>
      <c r="M108" s="51"/>
      <c r="N108" s="51"/>
      <c r="O108" s="51"/>
      <c r="P108" s="49"/>
      <c r="Q108" s="50"/>
      <c r="R108" s="51"/>
      <c r="S108" s="51"/>
      <c r="T108" s="51"/>
      <c r="U108" s="49"/>
      <c r="V108" s="50"/>
      <c r="W108" s="51"/>
      <c r="X108" s="51"/>
      <c r="Y108" s="51"/>
      <c r="Z108" s="49"/>
      <c r="AA108" s="50"/>
      <c r="AB108" s="51"/>
      <c r="AC108" s="51"/>
      <c r="AD108" s="51"/>
      <c r="AE108" s="49"/>
      <c r="AF108" s="50">
        <v>1</v>
      </c>
      <c r="AG108" s="51">
        <v>0</v>
      </c>
      <c r="AH108" s="51">
        <v>1</v>
      </c>
      <c r="AI108" s="51" t="s">
        <v>25</v>
      </c>
      <c r="AJ108" s="49">
        <v>3</v>
      </c>
      <c r="AK108" s="50"/>
      <c r="AL108" s="51"/>
      <c r="AM108" s="51"/>
      <c r="AN108" s="51"/>
      <c r="AO108" s="49"/>
      <c r="AP108" s="52" t="s">
        <v>195</v>
      </c>
      <c r="AQ108" s="1"/>
    </row>
    <row r="109" spans="1:43" ht="13.5" thickBot="1" x14ac:dyDescent="0.3">
      <c r="A109" s="68"/>
      <c r="B109" s="69"/>
      <c r="C109" s="78" t="s">
        <v>200</v>
      </c>
      <c r="D109" s="12"/>
      <c r="E109" s="13">
        <f>SUM(E110:E114)</f>
        <v>16</v>
      </c>
      <c r="F109" s="17">
        <f>SUM(F110:F114)</f>
        <v>20</v>
      </c>
      <c r="G109" s="15">
        <v>0</v>
      </c>
      <c r="H109" s="16">
        <v>0</v>
      </c>
      <c r="I109" s="16">
        <v>0</v>
      </c>
      <c r="J109" s="16">
        <v>0</v>
      </c>
      <c r="K109" s="17">
        <v>0</v>
      </c>
      <c r="L109" s="15">
        <v>0</v>
      </c>
      <c r="M109" s="16">
        <v>0</v>
      </c>
      <c r="N109" s="16">
        <v>0</v>
      </c>
      <c r="O109" s="16">
        <v>0</v>
      </c>
      <c r="P109" s="17">
        <v>0</v>
      </c>
      <c r="Q109" s="15">
        <v>0</v>
      </c>
      <c r="R109" s="16">
        <v>0</v>
      </c>
      <c r="S109" s="16">
        <v>0</v>
      </c>
      <c r="T109" s="16">
        <v>0</v>
      </c>
      <c r="U109" s="17">
        <v>0</v>
      </c>
      <c r="V109" s="15">
        <f t="shared" ref="V109:AO109" si="32">SUM(V110:V114)</f>
        <v>1</v>
      </c>
      <c r="W109" s="16">
        <f t="shared" si="32"/>
        <v>0</v>
      </c>
      <c r="X109" s="16">
        <f t="shared" si="32"/>
        <v>1</v>
      </c>
      <c r="Y109" s="16">
        <v>0</v>
      </c>
      <c r="Z109" s="17">
        <f t="shared" si="32"/>
        <v>4</v>
      </c>
      <c r="AA109" s="15">
        <f t="shared" si="32"/>
        <v>4</v>
      </c>
      <c r="AB109" s="16">
        <f t="shared" si="32"/>
        <v>3</v>
      </c>
      <c r="AC109" s="16">
        <f t="shared" si="32"/>
        <v>0</v>
      </c>
      <c r="AD109" s="16">
        <v>0</v>
      </c>
      <c r="AE109" s="17">
        <f t="shared" si="32"/>
        <v>8</v>
      </c>
      <c r="AF109" s="15">
        <f t="shared" si="32"/>
        <v>4</v>
      </c>
      <c r="AG109" s="16">
        <f t="shared" si="32"/>
        <v>0</v>
      </c>
      <c r="AH109" s="16">
        <f t="shared" si="32"/>
        <v>3</v>
      </c>
      <c r="AI109" s="16">
        <v>0</v>
      </c>
      <c r="AJ109" s="17">
        <f t="shared" si="32"/>
        <v>8</v>
      </c>
      <c r="AK109" s="15">
        <f t="shared" si="32"/>
        <v>0</v>
      </c>
      <c r="AL109" s="16">
        <f t="shared" si="32"/>
        <v>0</v>
      </c>
      <c r="AM109" s="16">
        <f t="shared" si="32"/>
        <v>0</v>
      </c>
      <c r="AN109" s="16">
        <f>COUNTA(AN110:AN114)</f>
        <v>0</v>
      </c>
      <c r="AO109" s="17">
        <f t="shared" si="32"/>
        <v>0</v>
      </c>
      <c r="AP109" s="12"/>
      <c r="AQ109" s="1"/>
    </row>
    <row r="110" spans="1:43" x14ac:dyDescent="0.25">
      <c r="A110" s="47" t="s">
        <v>201</v>
      </c>
      <c r="B110" s="82" t="s">
        <v>334</v>
      </c>
      <c r="C110" s="21" t="s">
        <v>202</v>
      </c>
      <c r="D110" s="30" t="s">
        <v>336</v>
      </c>
      <c r="E110" s="48">
        <f t="shared" si="23"/>
        <v>2</v>
      </c>
      <c r="F110" s="49">
        <f t="shared" si="28"/>
        <v>4</v>
      </c>
      <c r="G110" s="50"/>
      <c r="H110" s="51"/>
      <c r="I110" s="51"/>
      <c r="J110" s="51"/>
      <c r="K110" s="49"/>
      <c r="L110" s="50"/>
      <c r="M110" s="51"/>
      <c r="N110" s="51"/>
      <c r="O110" s="51"/>
      <c r="P110" s="49"/>
      <c r="Q110" s="50"/>
      <c r="R110" s="51"/>
      <c r="S110" s="51"/>
      <c r="T110" s="51"/>
      <c r="U110" s="49"/>
      <c r="V110" s="50">
        <v>1</v>
      </c>
      <c r="W110" s="51">
        <v>0</v>
      </c>
      <c r="X110" s="51">
        <v>1</v>
      </c>
      <c r="Y110" s="51" t="s">
        <v>25</v>
      </c>
      <c r="Z110" s="49">
        <v>4</v>
      </c>
      <c r="AA110" s="50"/>
      <c r="AB110" s="51"/>
      <c r="AC110" s="51"/>
      <c r="AD110" s="51"/>
      <c r="AE110" s="49"/>
      <c r="AF110" s="50"/>
      <c r="AG110" s="51"/>
      <c r="AH110" s="51"/>
      <c r="AI110" s="51"/>
      <c r="AJ110" s="49"/>
      <c r="AK110" s="50"/>
      <c r="AL110" s="51"/>
      <c r="AM110" s="51"/>
      <c r="AN110" s="51"/>
      <c r="AO110" s="49"/>
      <c r="AP110" s="52"/>
      <c r="AQ110" s="1"/>
    </row>
    <row r="111" spans="1:43" x14ac:dyDescent="0.25">
      <c r="A111" s="28" t="s">
        <v>203</v>
      </c>
      <c r="B111" s="82" t="s">
        <v>329</v>
      </c>
      <c r="C111" s="21" t="s">
        <v>204</v>
      </c>
      <c r="D111" s="22"/>
      <c r="E111" s="23">
        <f t="shared" si="23"/>
        <v>4</v>
      </c>
      <c r="F111" s="49">
        <f t="shared" si="28"/>
        <v>4</v>
      </c>
      <c r="G111" s="50"/>
      <c r="H111" s="51"/>
      <c r="I111" s="51"/>
      <c r="J111" s="51"/>
      <c r="K111" s="49"/>
      <c r="L111" s="50"/>
      <c r="M111" s="51"/>
      <c r="N111" s="51"/>
      <c r="O111" s="51"/>
      <c r="P111" s="49"/>
      <c r="Q111" s="50"/>
      <c r="R111" s="51"/>
      <c r="S111" s="51"/>
      <c r="T111" s="51"/>
      <c r="U111" s="49"/>
      <c r="V111" s="50"/>
      <c r="W111" s="51"/>
      <c r="X111" s="51"/>
      <c r="Y111" s="51"/>
      <c r="Z111" s="49"/>
      <c r="AA111" s="50">
        <v>2</v>
      </c>
      <c r="AB111" s="51">
        <v>2</v>
      </c>
      <c r="AC111" s="51">
        <v>0</v>
      </c>
      <c r="AD111" s="51" t="s">
        <v>27</v>
      </c>
      <c r="AE111" s="49">
        <v>4</v>
      </c>
      <c r="AF111" s="50"/>
      <c r="AG111" s="51"/>
      <c r="AH111" s="51"/>
      <c r="AI111" s="51"/>
      <c r="AJ111" s="49"/>
      <c r="AK111" s="50"/>
      <c r="AL111" s="51"/>
      <c r="AM111" s="51"/>
      <c r="AN111" s="51"/>
      <c r="AO111" s="49"/>
      <c r="AP111" s="52"/>
      <c r="AQ111" s="1"/>
    </row>
    <row r="112" spans="1:43" x14ac:dyDescent="0.25">
      <c r="A112" s="28" t="s">
        <v>205</v>
      </c>
      <c r="B112" s="82" t="s">
        <v>330</v>
      </c>
      <c r="C112" s="21" t="s">
        <v>206</v>
      </c>
      <c r="D112" s="22"/>
      <c r="E112" s="23">
        <f t="shared" si="23"/>
        <v>3</v>
      </c>
      <c r="F112" s="49">
        <f t="shared" si="28"/>
        <v>4</v>
      </c>
      <c r="G112" s="50"/>
      <c r="H112" s="51"/>
      <c r="I112" s="51"/>
      <c r="J112" s="51"/>
      <c r="K112" s="49"/>
      <c r="L112" s="50"/>
      <c r="M112" s="51"/>
      <c r="N112" s="51"/>
      <c r="O112" s="51"/>
      <c r="P112" s="49"/>
      <c r="Q112" s="50"/>
      <c r="R112" s="51"/>
      <c r="S112" s="51"/>
      <c r="T112" s="51"/>
      <c r="U112" s="49"/>
      <c r="V112" s="50"/>
      <c r="W112" s="51"/>
      <c r="X112" s="51"/>
      <c r="Y112" s="51"/>
      <c r="Z112" s="49"/>
      <c r="AA112" s="50">
        <v>2</v>
      </c>
      <c r="AB112" s="51">
        <v>1</v>
      </c>
      <c r="AC112" s="51">
        <v>0</v>
      </c>
      <c r="AD112" s="51" t="s">
        <v>25</v>
      </c>
      <c r="AE112" s="49">
        <v>4</v>
      </c>
      <c r="AF112" s="50"/>
      <c r="AG112" s="51"/>
      <c r="AH112" s="51"/>
      <c r="AI112" s="51"/>
      <c r="AJ112" s="49"/>
      <c r="AK112" s="50"/>
      <c r="AL112" s="51"/>
      <c r="AM112" s="51"/>
      <c r="AN112" s="51"/>
      <c r="AO112" s="49"/>
      <c r="AP112" s="52"/>
      <c r="AQ112" s="1"/>
    </row>
    <row r="113" spans="1:43" x14ac:dyDescent="0.25">
      <c r="A113" s="28" t="s">
        <v>207</v>
      </c>
      <c r="B113" s="82" t="s">
        <v>331</v>
      </c>
      <c r="C113" s="21" t="s">
        <v>208</v>
      </c>
      <c r="D113" s="22"/>
      <c r="E113" s="23">
        <f t="shared" si="23"/>
        <v>3</v>
      </c>
      <c r="F113" s="49">
        <f t="shared" si="28"/>
        <v>4</v>
      </c>
      <c r="G113" s="50"/>
      <c r="H113" s="51"/>
      <c r="I113" s="51"/>
      <c r="J113" s="51"/>
      <c r="K113" s="49"/>
      <c r="L113" s="50"/>
      <c r="M113" s="51"/>
      <c r="N113" s="51"/>
      <c r="O113" s="51"/>
      <c r="P113" s="49"/>
      <c r="Q113" s="50"/>
      <c r="R113" s="51"/>
      <c r="S113" s="51"/>
      <c r="T113" s="51"/>
      <c r="U113" s="49"/>
      <c r="V113" s="50"/>
      <c r="W113" s="51"/>
      <c r="X113" s="51"/>
      <c r="Y113" s="51"/>
      <c r="Z113" s="49"/>
      <c r="AA113" s="50"/>
      <c r="AB113" s="51"/>
      <c r="AC113" s="51"/>
      <c r="AD113" s="51"/>
      <c r="AE113" s="49"/>
      <c r="AF113" s="50">
        <v>2</v>
      </c>
      <c r="AG113" s="51">
        <v>0</v>
      </c>
      <c r="AH113" s="51">
        <v>1</v>
      </c>
      <c r="AI113" s="51" t="s">
        <v>27</v>
      </c>
      <c r="AJ113" s="49">
        <v>4</v>
      </c>
      <c r="AK113" s="50"/>
      <c r="AL113" s="51"/>
      <c r="AM113" s="51"/>
      <c r="AN113" s="51"/>
      <c r="AO113" s="49"/>
      <c r="AP113" s="52"/>
      <c r="AQ113" s="1"/>
    </row>
    <row r="114" spans="1:43" ht="13.5" thickBot="1" x14ac:dyDescent="0.3">
      <c r="A114" s="53" t="s">
        <v>209</v>
      </c>
      <c r="B114" s="82" t="s">
        <v>372</v>
      </c>
      <c r="C114" s="21" t="s">
        <v>210</v>
      </c>
      <c r="D114" s="22"/>
      <c r="E114" s="23">
        <f t="shared" si="23"/>
        <v>4</v>
      </c>
      <c r="F114" s="49">
        <f t="shared" si="28"/>
        <v>4</v>
      </c>
      <c r="G114" s="50"/>
      <c r="H114" s="51"/>
      <c r="I114" s="51"/>
      <c r="J114" s="51"/>
      <c r="K114" s="49"/>
      <c r="L114" s="50"/>
      <c r="M114" s="51"/>
      <c r="N114" s="51"/>
      <c r="O114" s="51"/>
      <c r="P114" s="49"/>
      <c r="Q114" s="50"/>
      <c r="R114" s="51"/>
      <c r="S114" s="51"/>
      <c r="T114" s="51"/>
      <c r="U114" s="49"/>
      <c r="V114" s="50"/>
      <c r="W114" s="51"/>
      <c r="X114" s="51"/>
      <c r="Y114" s="51"/>
      <c r="Z114" s="49"/>
      <c r="AA114" s="50"/>
      <c r="AB114" s="51"/>
      <c r="AC114" s="51"/>
      <c r="AD114" s="51"/>
      <c r="AE114" s="49"/>
      <c r="AF114" s="50">
        <v>2</v>
      </c>
      <c r="AG114" s="51">
        <v>0</v>
      </c>
      <c r="AH114" s="51">
        <v>2</v>
      </c>
      <c r="AI114" s="51" t="s">
        <v>25</v>
      </c>
      <c r="AJ114" s="49">
        <v>4</v>
      </c>
      <c r="AK114" s="50"/>
      <c r="AL114" s="51"/>
      <c r="AM114" s="51"/>
      <c r="AN114" s="51"/>
      <c r="AO114" s="49"/>
      <c r="AP114" s="52"/>
      <c r="AQ114" s="1"/>
    </row>
    <row r="115" spans="1:43" ht="13.5" thickBot="1" x14ac:dyDescent="0.3">
      <c r="A115" s="68"/>
      <c r="B115" s="69"/>
      <c r="C115" s="78" t="s">
        <v>211</v>
      </c>
      <c r="D115" s="12"/>
      <c r="E115" s="13">
        <f>SUM(E116:E120)</f>
        <v>16</v>
      </c>
      <c r="F115" s="17">
        <f>SUM(F116:F120)</f>
        <v>20</v>
      </c>
      <c r="G115" s="15">
        <v>0</v>
      </c>
      <c r="H115" s="16">
        <v>0</v>
      </c>
      <c r="I115" s="16">
        <v>0</v>
      </c>
      <c r="J115" s="16">
        <v>0</v>
      </c>
      <c r="K115" s="17">
        <v>0</v>
      </c>
      <c r="L115" s="15">
        <v>0</v>
      </c>
      <c r="M115" s="16">
        <v>0</v>
      </c>
      <c r="N115" s="16">
        <v>0</v>
      </c>
      <c r="O115" s="16">
        <v>0</v>
      </c>
      <c r="P115" s="17">
        <v>0</v>
      </c>
      <c r="Q115" s="15">
        <v>0</v>
      </c>
      <c r="R115" s="16">
        <v>0</v>
      </c>
      <c r="S115" s="16">
        <v>0</v>
      </c>
      <c r="T115" s="16">
        <v>0</v>
      </c>
      <c r="U115" s="17">
        <v>0</v>
      </c>
      <c r="V115" s="15">
        <f t="shared" ref="V115:AO115" si="33">SUM(V116:V120)</f>
        <v>0</v>
      </c>
      <c r="W115" s="16">
        <f t="shared" si="33"/>
        <v>0</v>
      </c>
      <c r="X115" s="16">
        <f t="shared" si="33"/>
        <v>0</v>
      </c>
      <c r="Y115" s="16">
        <f>COUNTA(Y116:Y120)</f>
        <v>0</v>
      </c>
      <c r="Z115" s="17">
        <f t="shared" si="33"/>
        <v>0</v>
      </c>
      <c r="AA115" s="15">
        <f t="shared" si="33"/>
        <v>3</v>
      </c>
      <c r="AB115" s="16">
        <f t="shared" si="33"/>
        <v>1</v>
      </c>
      <c r="AC115" s="16">
        <f t="shared" si="33"/>
        <v>3</v>
      </c>
      <c r="AD115" s="16">
        <v>0</v>
      </c>
      <c r="AE115" s="17">
        <f t="shared" si="33"/>
        <v>8</v>
      </c>
      <c r="AF115" s="15">
        <f t="shared" si="33"/>
        <v>3</v>
      </c>
      <c r="AG115" s="16">
        <f t="shared" si="33"/>
        <v>4</v>
      </c>
      <c r="AH115" s="16">
        <f t="shared" si="33"/>
        <v>0</v>
      </c>
      <c r="AI115" s="16">
        <v>0</v>
      </c>
      <c r="AJ115" s="17">
        <f t="shared" si="33"/>
        <v>8</v>
      </c>
      <c r="AK115" s="15">
        <f t="shared" si="33"/>
        <v>0</v>
      </c>
      <c r="AL115" s="16">
        <f t="shared" si="33"/>
        <v>2</v>
      </c>
      <c r="AM115" s="16">
        <f t="shared" si="33"/>
        <v>0</v>
      </c>
      <c r="AN115" s="16">
        <v>0</v>
      </c>
      <c r="AO115" s="17">
        <f t="shared" si="33"/>
        <v>4</v>
      </c>
      <c r="AP115" s="12"/>
      <c r="AQ115" s="1"/>
    </row>
    <row r="116" spans="1:43" x14ac:dyDescent="0.25">
      <c r="A116" s="47" t="s">
        <v>212</v>
      </c>
      <c r="B116" s="83" t="s">
        <v>385</v>
      </c>
      <c r="C116" s="21" t="s">
        <v>213</v>
      </c>
      <c r="D116" s="22"/>
      <c r="E116" s="48">
        <f>G116+H116+I116+L116+M116+N116+Q116+R116+S116+V116+W116+X116+AA116+AB116+AC116+AF116+AG116+AH116+AK116+AL116+AM116</f>
        <v>3</v>
      </c>
      <c r="F116" s="49">
        <f t="shared" ref="F116:F120" si="34">K116+P116+U116+Z116+AE116+AJ116+AO116</f>
        <v>4</v>
      </c>
      <c r="G116" s="50"/>
      <c r="H116" s="51"/>
      <c r="I116" s="51"/>
      <c r="J116" s="51"/>
      <c r="K116" s="49"/>
      <c r="L116" s="50"/>
      <c r="M116" s="51"/>
      <c r="N116" s="51"/>
      <c r="O116" s="51"/>
      <c r="P116" s="49"/>
      <c r="Q116" s="50"/>
      <c r="R116" s="51"/>
      <c r="S116" s="51"/>
      <c r="T116" s="51"/>
      <c r="U116" s="49"/>
      <c r="V116" s="50"/>
      <c r="W116" s="51"/>
      <c r="X116" s="51"/>
      <c r="Y116" s="51"/>
      <c r="Z116" s="49"/>
      <c r="AA116" s="50">
        <v>2</v>
      </c>
      <c r="AB116" s="51">
        <v>1</v>
      </c>
      <c r="AC116" s="51">
        <v>0</v>
      </c>
      <c r="AD116" s="51" t="s">
        <v>27</v>
      </c>
      <c r="AE116" s="49">
        <v>4</v>
      </c>
      <c r="AF116" s="50"/>
      <c r="AG116" s="51"/>
      <c r="AH116" s="51"/>
      <c r="AI116" s="51"/>
      <c r="AJ116" s="49"/>
      <c r="AK116" s="50"/>
      <c r="AL116" s="51"/>
      <c r="AM116" s="51"/>
      <c r="AN116" s="51"/>
      <c r="AO116" s="49"/>
      <c r="AP116" s="52"/>
      <c r="AQ116" s="1"/>
    </row>
    <row r="117" spans="1:43" x14ac:dyDescent="0.25">
      <c r="A117" s="28" t="s">
        <v>214</v>
      </c>
      <c r="B117" s="83" t="s">
        <v>386</v>
      </c>
      <c r="C117" s="21" t="s">
        <v>215</v>
      </c>
      <c r="D117" s="22"/>
      <c r="E117" s="23">
        <f t="shared" si="23"/>
        <v>4</v>
      </c>
      <c r="F117" s="49">
        <f t="shared" si="34"/>
        <v>4</v>
      </c>
      <c r="G117" s="50"/>
      <c r="H117" s="51"/>
      <c r="I117" s="51"/>
      <c r="J117" s="51"/>
      <c r="K117" s="49"/>
      <c r="L117" s="50"/>
      <c r="M117" s="51"/>
      <c r="N117" s="51"/>
      <c r="O117" s="51"/>
      <c r="P117" s="49"/>
      <c r="Q117" s="50"/>
      <c r="R117" s="51"/>
      <c r="S117" s="51"/>
      <c r="T117" s="51"/>
      <c r="U117" s="49"/>
      <c r="V117" s="50"/>
      <c r="W117" s="51"/>
      <c r="X117" s="51"/>
      <c r="Y117" s="51"/>
      <c r="Z117" s="49"/>
      <c r="AA117" s="50">
        <v>1</v>
      </c>
      <c r="AB117" s="51">
        <v>0</v>
      </c>
      <c r="AC117" s="51">
        <v>3</v>
      </c>
      <c r="AD117" s="51" t="s">
        <v>25</v>
      </c>
      <c r="AE117" s="49">
        <v>4</v>
      </c>
      <c r="AF117" s="50"/>
      <c r="AG117" s="51"/>
      <c r="AH117" s="51"/>
      <c r="AI117" s="51"/>
      <c r="AJ117" s="49"/>
      <c r="AK117" s="50"/>
      <c r="AL117" s="51"/>
      <c r="AM117" s="51"/>
      <c r="AN117" s="51"/>
      <c r="AO117" s="49"/>
      <c r="AP117" s="52"/>
      <c r="AQ117" s="1"/>
    </row>
    <row r="118" spans="1:43" x14ac:dyDescent="0.25">
      <c r="A118" s="28" t="s">
        <v>216</v>
      </c>
      <c r="B118" s="83" t="s">
        <v>387</v>
      </c>
      <c r="C118" s="21" t="s">
        <v>217</v>
      </c>
      <c r="D118" s="22"/>
      <c r="E118" s="23">
        <f t="shared" si="23"/>
        <v>3</v>
      </c>
      <c r="F118" s="49">
        <f t="shared" si="34"/>
        <v>4</v>
      </c>
      <c r="G118" s="50"/>
      <c r="H118" s="51"/>
      <c r="I118" s="51"/>
      <c r="J118" s="51"/>
      <c r="K118" s="49"/>
      <c r="L118" s="50"/>
      <c r="M118" s="51"/>
      <c r="N118" s="51"/>
      <c r="O118" s="51"/>
      <c r="P118" s="49"/>
      <c r="Q118" s="50"/>
      <c r="R118" s="51"/>
      <c r="S118" s="51"/>
      <c r="T118" s="51"/>
      <c r="U118" s="49"/>
      <c r="V118" s="50"/>
      <c r="W118" s="51"/>
      <c r="X118" s="51"/>
      <c r="Y118" s="51"/>
      <c r="Z118" s="49"/>
      <c r="AA118" s="50"/>
      <c r="AB118" s="51"/>
      <c r="AC118" s="51"/>
      <c r="AD118" s="51"/>
      <c r="AE118" s="49"/>
      <c r="AF118" s="50">
        <v>1</v>
      </c>
      <c r="AG118" s="51">
        <v>2</v>
      </c>
      <c r="AH118" s="51">
        <v>0</v>
      </c>
      <c r="AI118" s="51" t="s">
        <v>27</v>
      </c>
      <c r="AJ118" s="49">
        <v>4</v>
      </c>
      <c r="AK118" s="50"/>
      <c r="AL118" s="51"/>
      <c r="AM118" s="51"/>
      <c r="AN118" s="51"/>
      <c r="AO118" s="49"/>
      <c r="AP118" s="52"/>
      <c r="AQ118" s="1"/>
    </row>
    <row r="119" spans="1:43" x14ac:dyDescent="0.25">
      <c r="A119" s="28" t="s">
        <v>218</v>
      </c>
      <c r="B119" s="83" t="s">
        <v>388</v>
      </c>
      <c r="C119" s="21" t="s">
        <v>219</v>
      </c>
      <c r="D119" s="22"/>
      <c r="E119" s="23">
        <f t="shared" si="23"/>
        <v>4</v>
      </c>
      <c r="F119" s="49">
        <f t="shared" si="34"/>
        <v>4</v>
      </c>
      <c r="G119" s="50"/>
      <c r="H119" s="51"/>
      <c r="I119" s="51"/>
      <c r="J119" s="51"/>
      <c r="K119" s="49"/>
      <c r="L119" s="50"/>
      <c r="M119" s="51"/>
      <c r="N119" s="51"/>
      <c r="O119" s="51"/>
      <c r="P119" s="49"/>
      <c r="Q119" s="50"/>
      <c r="R119" s="51"/>
      <c r="S119" s="51"/>
      <c r="T119" s="51"/>
      <c r="U119" s="49"/>
      <c r="V119" s="50"/>
      <c r="W119" s="51"/>
      <c r="X119" s="51"/>
      <c r="Y119" s="51"/>
      <c r="Z119" s="49"/>
      <c r="AA119" s="50"/>
      <c r="AB119" s="51"/>
      <c r="AC119" s="51"/>
      <c r="AD119" s="51"/>
      <c r="AE119" s="49"/>
      <c r="AF119" s="50">
        <v>2</v>
      </c>
      <c r="AG119" s="51">
        <v>2</v>
      </c>
      <c r="AH119" s="51">
        <v>0</v>
      </c>
      <c r="AI119" s="51" t="s">
        <v>25</v>
      </c>
      <c r="AJ119" s="49">
        <v>4</v>
      </c>
      <c r="AK119" s="50"/>
      <c r="AL119" s="51"/>
      <c r="AM119" s="51"/>
      <c r="AN119" s="51"/>
      <c r="AO119" s="49"/>
      <c r="AP119" s="52"/>
      <c r="AQ119" s="1"/>
    </row>
    <row r="120" spans="1:43" ht="13.5" thickBot="1" x14ac:dyDescent="0.3">
      <c r="A120" s="53" t="s">
        <v>220</v>
      </c>
      <c r="B120" s="83" t="s">
        <v>389</v>
      </c>
      <c r="C120" s="21" t="s">
        <v>221</v>
      </c>
      <c r="D120" s="22"/>
      <c r="E120" s="23">
        <f>G120+H120+I120+L120+M120+N120+Q120+R120+S120+V120+W120+X120+AA120+AB120+AC120+AF120+AG120+AH120+AK120+AL120+AM120</f>
        <v>2</v>
      </c>
      <c r="F120" s="49">
        <f t="shared" si="34"/>
        <v>4</v>
      </c>
      <c r="G120" s="50"/>
      <c r="H120" s="51"/>
      <c r="I120" s="51"/>
      <c r="J120" s="51"/>
      <c r="K120" s="49"/>
      <c r="L120" s="50"/>
      <c r="M120" s="51"/>
      <c r="N120" s="51"/>
      <c r="O120" s="51"/>
      <c r="P120" s="49"/>
      <c r="Q120" s="50"/>
      <c r="R120" s="51"/>
      <c r="S120" s="51"/>
      <c r="T120" s="51"/>
      <c r="U120" s="49"/>
      <c r="V120" s="50"/>
      <c r="W120" s="51"/>
      <c r="X120" s="51"/>
      <c r="Y120" s="51"/>
      <c r="Z120" s="49"/>
      <c r="AA120" s="50"/>
      <c r="AB120" s="51"/>
      <c r="AC120" s="51"/>
      <c r="AD120" s="51"/>
      <c r="AE120" s="49"/>
      <c r="AF120" s="50"/>
      <c r="AG120" s="51"/>
      <c r="AH120" s="51"/>
      <c r="AI120" s="51"/>
      <c r="AJ120" s="49"/>
      <c r="AK120" s="50">
        <v>0</v>
      </c>
      <c r="AL120" s="51">
        <v>2</v>
      </c>
      <c r="AM120" s="51">
        <v>0</v>
      </c>
      <c r="AN120" s="51" t="s">
        <v>25</v>
      </c>
      <c r="AO120" s="49">
        <v>4</v>
      </c>
      <c r="AP120" s="52"/>
      <c r="AQ120" s="1"/>
    </row>
    <row r="121" spans="1:43" ht="13.5" thickBot="1" x14ac:dyDescent="0.3">
      <c r="A121" s="68"/>
      <c r="B121" s="69"/>
      <c r="C121" s="78" t="s">
        <v>222</v>
      </c>
      <c r="D121" s="12"/>
      <c r="E121" s="13">
        <f>SUM(E122:E126)</f>
        <v>16</v>
      </c>
      <c r="F121" s="17">
        <f>SUM(F122:F126)</f>
        <v>20</v>
      </c>
      <c r="G121" s="15">
        <v>0</v>
      </c>
      <c r="H121" s="16">
        <v>0</v>
      </c>
      <c r="I121" s="16">
        <v>0</v>
      </c>
      <c r="J121" s="16">
        <v>0</v>
      </c>
      <c r="K121" s="17">
        <v>0</v>
      </c>
      <c r="L121" s="15">
        <v>0</v>
      </c>
      <c r="M121" s="16">
        <v>0</v>
      </c>
      <c r="N121" s="16">
        <v>0</v>
      </c>
      <c r="O121" s="16">
        <v>0</v>
      </c>
      <c r="P121" s="17">
        <v>0</v>
      </c>
      <c r="Q121" s="15">
        <v>0</v>
      </c>
      <c r="R121" s="16">
        <v>0</v>
      </c>
      <c r="S121" s="16">
        <v>0</v>
      </c>
      <c r="T121" s="16">
        <v>0</v>
      </c>
      <c r="U121" s="17">
        <v>0</v>
      </c>
      <c r="V121" s="15">
        <f t="shared" ref="V121:AO121" si="35">SUM(V122:V126)</f>
        <v>0</v>
      </c>
      <c r="W121" s="16">
        <f t="shared" si="35"/>
        <v>0</v>
      </c>
      <c r="X121" s="16">
        <f t="shared" si="35"/>
        <v>0</v>
      </c>
      <c r="Y121" s="16">
        <f>COUNTA(Y122:Y126)</f>
        <v>0</v>
      </c>
      <c r="Z121" s="17">
        <f t="shared" si="35"/>
        <v>0</v>
      </c>
      <c r="AA121" s="15">
        <f t="shared" si="35"/>
        <v>2</v>
      </c>
      <c r="AB121" s="16">
        <f t="shared" si="35"/>
        <v>3</v>
      </c>
      <c r="AC121" s="16">
        <f t="shared" si="35"/>
        <v>3</v>
      </c>
      <c r="AD121" s="16">
        <v>0</v>
      </c>
      <c r="AE121" s="17">
        <f t="shared" si="35"/>
        <v>8</v>
      </c>
      <c r="AF121" s="15">
        <f t="shared" si="35"/>
        <v>2</v>
      </c>
      <c r="AG121" s="16">
        <f t="shared" si="35"/>
        <v>0</v>
      </c>
      <c r="AH121" s="16">
        <f t="shared" si="35"/>
        <v>2</v>
      </c>
      <c r="AI121" s="16">
        <v>0</v>
      </c>
      <c r="AJ121" s="17">
        <f t="shared" si="35"/>
        <v>8</v>
      </c>
      <c r="AK121" s="15">
        <f t="shared" si="35"/>
        <v>2</v>
      </c>
      <c r="AL121" s="16">
        <f t="shared" si="35"/>
        <v>0</v>
      </c>
      <c r="AM121" s="16">
        <f t="shared" si="35"/>
        <v>2</v>
      </c>
      <c r="AN121" s="16">
        <v>0</v>
      </c>
      <c r="AO121" s="17">
        <f t="shared" si="35"/>
        <v>4</v>
      </c>
      <c r="AP121" s="12"/>
      <c r="AQ121" s="1"/>
    </row>
    <row r="122" spans="1:43" x14ac:dyDescent="0.25">
      <c r="A122" s="47" t="s">
        <v>223</v>
      </c>
      <c r="B122" s="83" t="s">
        <v>390</v>
      </c>
      <c r="C122" s="21" t="s">
        <v>224</v>
      </c>
      <c r="D122" s="22"/>
      <c r="E122" s="48">
        <f t="shared" si="23"/>
        <v>4</v>
      </c>
      <c r="F122" s="49">
        <f t="shared" ref="F122:F126" si="36">K122+P122+U122+Z122+AE122+AJ122+AO122</f>
        <v>4</v>
      </c>
      <c r="G122" s="50"/>
      <c r="H122" s="51"/>
      <c r="I122" s="51"/>
      <c r="J122" s="51"/>
      <c r="K122" s="49"/>
      <c r="L122" s="50"/>
      <c r="M122" s="51"/>
      <c r="N122" s="51"/>
      <c r="O122" s="51"/>
      <c r="P122" s="49"/>
      <c r="Q122" s="50"/>
      <c r="R122" s="51"/>
      <c r="S122" s="51"/>
      <c r="T122" s="51"/>
      <c r="U122" s="49"/>
      <c r="V122" s="50"/>
      <c r="W122" s="51"/>
      <c r="X122" s="51"/>
      <c r="Y122" s="51"/>
      <c r="Z122" s="49"/>
      <c r="AA122" s="50">
        <v>1</v>
      </c>
      <c r="AB122" s="51">
        <v>3</v>
      </c>
      <c r="AC122" s="51">
        <v>0</v>
      </c>
      <c r="AD122" s="51" t="s">
        <v>27</v>
      </c>
      <c r="AE122" s="49">
        <v>4</v>
      </c>
      <c r="AF122" s="50"/>
      <c r="AG122" s="51"/>
      <c r="AH122" s="51"/>
      <c r="AI122" s="51"/>
      <c r="AJ122" s="49"/>
      <c r="AK122" s="50"/>
      <c r="AL122" s="51"/>
      <c r="AM122" s="51"/>
      <c r="AN122" s="51"/>
      <c r="AO122" s="49"/>
      <c r="AP122" s="52"/>
      <c r="AQ122" s="1"/>
    </row>
    <row r="123" spans="1:43" x14ac:dyDescent="0.25">
      <c r="A123" s="28" t="s">
        <v>225</v>
      </c>
      <c r="B123" s="83" t="s">
        <v>391</v>
      </c>
      <c r="C123" s="21" t="s">
        <v>226</v>
      </c>
      <c r="D123" s="22"/>
      <c r="E123" s="23">
        <f t="shared" si="23"/>
        <v>2</v>
      </c>
      <c r="F123" s="49">
        <f t="shared" si="36"/>
        <v>4</v>
      </c>
      <c r="G123" s="50"/>
      <c r="H123" s="51"/>
      <c r="I123" s="51"/>
      <c r="J123" s="51"/>
      <c r="K123" s="49"/>
      <c r="L123" s="50"/>
      <c r="M123" s="51"/>
      <c r="N123" s="51"/>
      <c r="O123" s="51"/>
      <c r="P123" s="49"/>
      <c r="Q123" s="50"/>
      <c r="R123" s="51"/>
      <c r="S123" s="51"/>
      <c r="T123" s="51"/>
      <c r="U123" s="49"/>
      <c r="V123" s="50"/>
      <c r="W123" s="51"/>
      <c r="X123" s="51"/>
      <c r="Y123" s="51"/>
      <c r="Z123" s="49"/>
      <c r="AA123" s="50"/>
      <c r="AB123" s="51"/>
      <c r="AC123" s="51"/>
      <c r="AD123" s="51"/>
      <c r="AE123" s="49"/>
      <c r="AF123" s="50">
        <v>2</v>
      </c>
      <c r="AG123" s="51">
        <v>0</v>
      </c>
      <c r="AH123" s="51">
        <v>0</v>
      </c>
      <c r="AI123" s="51" t="s">
        <v>27</v>
      </c>
      <c r="AJ123" s="49">
        <v>4</v>
      </c>
      <c r="AK123" s="50"/>
      <c r="AL123" s="51"/>
      <c r="AM123" s="51"/>
      <c r="AN123" s="51"/>
      <c r="AO123" s="49"/>
      <c r="AP123" s="52"/>
      <c r="AQ123" s="1"/>
    </row>
    <row r="124" spans="1:43" x14ac:dyDescent="0.25">
      <c r="A124" s="28" t="s">
        <v>227</v>
      </c>
      <c r="B124" s="83" t="s">
        <v>392</v>
      </c>
      <c r="C124" s="21" t="s">
        <v>228</v>
      </c>
      <c r="D124" s="22"/>
      <c r="E124" s="23">
        <f t="shared" si="23"/>
        <v>4</v>
      </c>
      <c r="F124" s="49">
        <f t="shared" si="36"/>
        <v>4</v>
      </c>
      <c r="G124" s="50"/>
      <c r="H124" s="51"/>
      <c r="I124" s="51"/>
      <c r="J124" s="51"/>
      <c r="K124" s="49"/>
      <c r="L124" s="50"/>
      <c r="M124" s="51"/>
      <c r="N124" s="51"/>
      <c r="O124" s="51"/>
      <c r="P124" s="49"/>
      <c r="Q124" s="50"/>
      <c r="R124" s="51"/>
      <c r="S124" s="51"/>
      <c r="T124" s="51"/>
      <c r="U124" s="49"/>
      <c r="V124" s="50"/>
      <c r="W124" s="51"/>
      <c r="X124" s="51"/>
      <c r="Y124" s="51"/>
      <c r="Z124" s="49"/>
      <c r="AA124" s="50"/>
      <c r="AB124" s="51"/>
      <c r="AC124" s="51"/>
      <c r="AD124" s="51"/>
      <c r="AE124" s="49"/>
      <c r="AF124" s="50"/>
      <c r="AG124" s="51"/>
      <c r="AH124" s="51"/>
      <c r="AI124" s="51"/>
      <c r="AJ124" s="49"/>
      <c r="AK124" s="50">
        <v>2</v>
      </c>
      <c r="AL124" s="51">
        <v>0</v>
      </c>
      <c r="AM124" s="51">
        <v>2</v>
      </c>
      <c r="AN124" s="51" t="s">
        <v>25</v>
      </c>
      <c r="AO124" s="49">
        <v>4</v>
      </c>
      <c r="AP124" s="52"/>
      <c r="AQ124" s="1"/>
    </row>
    <row r="125" spans="1:43" x14ac:dyDescent="0.25">
      <c r="A125" s="28" t="s">
        <v>229</v>
      </c>
      <c r="B125" s="83" t="s">
        <v>386</v>
      </c>
      <c r="C125" s="21" t="s">
        <v>230</v>
      </c>
      <c r="D125" s="22"/>
      <c r="E125" s="23">
        <f t="shared" si="23"/>
        <v>4</v>
      </c>
      <c r="F125" s="49">
        <f t="shared" si="36"/>
        <v>4</v>
      </c>
      <c r="G125" s="50"/>
      <c r="H125" s="51"/>
      <c r="I125" s="51"/>
      <c r="J125" s="51"/>
      <c r="K125" s="49"/>
      <c r="L125" s="50"/>
      <c r="M125" s="51"/>
      <c r="N125" s="51"/>
      <c r="O125" s="51"/>
      <c r="P125" s="49"/>
      <c r="Q125" s="50"/>
      <c r="R125" s="51"/>
      <c r="S125" s="51"/>
      <c r="T125" s="51"/>
      <c r="U125" s="49"/>
      <c r="V125" s="50"/>
      <c r="W125" s="51"/>
      <c r="X125" s="51"/>
      <c r="Y125" s="51"/>
      <c r="Z125" s="49"/>
      <c r="AA125" s="50">
        <v>1</v>
      </c>
      <c r="AB125" s="51">
        <v>0</v>
      </c>
      <c r="AC125" s="51">
        <v>3</v>
      </c>
      <c r="AD125" s="51" t="s">
        <v>25</v>
      </c>
      <c r="AE125" s="49">
        <v>4</v>
      </c>
      <c r="AF125" s="50"/>
      <c r="AG125" s="51"/>
      <c r="AH125" s="51"/>
      <c r="AI125" s="51"/>
      <c r="AJ125" s="49"/>
      <c r="AK125" s="50"/>
      <c r="AL125" s="51"/>
      <c r="AM125" s="51"/>
      <c r="AN125" s="51"/>
      <c r="AO125" s="49"/>
      <c r="AP125" s="52"/>
      <c r="AQ125" s="1"/>
    </row>
    <row r="126" spans="1:43" ht="13.5" thickBot="1" x14ac:dyDescent="0.3">
      <c r="A126" s="53" t="s">
        <v>231</v>
      </c>
      <c r="B126" s="84" t="s">
        <v>393</v>
      </c>
      <c r="C126" s="21" t="s">
        <v>232</v>
      </c>
      <c r="D126" s="22"/>
      <c r="E126" s="23">
        <f t="shared" si="23"/>
        <v>2</v>
      </c>
      <c r="F126" s="49">
        <f t="shared" si="36"/>
        <v>4</v>
      </c>
      <c r="G126" s="50"/>
      <c r="H126" s="51"/>
      <c r="I126" s="51"/>
      <c r="J126" s="51"/>
      <c r="K126" s="49"/>
      <c r="L126" s="50"/>
      <c r="M126" s="51"/>
      <c r="N126" s="51"/>
      <c r="O126" s="51"/>
      <c r="P126" s="49"/>
      <c r="Q126" s="50"/>
      <c r="R126" s="51"/>
      <c r="S126" s="51"/>
      <c r="T126" s="51"/>
      <c r="U126" s="49"/>
      <c r="V126" s="50"/>
      <c r="W126" s="51"/>
      <c r="X126" s="51"/>
      <c r="Y126" s="51"/>
      <c r="Z126" s="49"/>
      <c r="AA126" s="50"/>
      <c r="AB126" s="51"/>
      <c r="AC126" s="51"/>
      <c r="AD126" s="51"/>
      <c r="AE126" s="49"/>
      <c r="AF126" s="50">
        <v>0</v>
      </c>
      <c r="AG126" s="51">
        <v>0</v>
      </c>
      <c r="AH126" s="51">
        <v>2</v>
      </c>
      <c r="AI126" s="51" t="s">
        <v>25</v>
      </c>
      <c r="AJ126" s="49">
        <v>4</v>
      </c>
      <c r="AK126" s="50"/>
      <c r="AL126" s="51"/>
      <c r="AM126" s="51"/>
      <c r="AN126" s="51"/>
      <c r="AO126" s="49"/>
      <c r="AP126" s="52"/>
      <c r="AQ126" s="1"/>
    </row>
    <row r="127" spans="1:43" ht="13.5" thickBot="1" x14ac:dyDescent="0.3">
      <c r="A127" s="330" t="s">
        <v>233</v>
      </c>
      <c r="B127" s="331"/>
      <c r="C127" s="332"/>
      <c r="D127" s="12"/>
      <c r="E127" s="13">
        <f t="shared" si="23"/>
        <v>8</v>
      </c>
      <c r="F127" s="17">
        <f>SUM(F128:F131)</f>
        <v>12</v>
      </c>
      <c r="G127" s="15">
        <f>SUM(G128:G131)</f>
        <v>0</v>
      </c>
      <c r="H127" s="16">
        <f>SUM(H128:H131)</f>
        <v>0</v>
      </c>
      <c r="I127" s="16">
        <f>SUM(I128:I131)</f>
        <v>0</v>
      </c>
      <c r="J127" s="16">
        <f>COUNTA(J128:J131)</f>
        <v>0</v>
      </c>
      <c r="K127" s="17">
        <f>SUM(K128:K131)</f>
        <v>0</v>
      </c>
      <c r="L127" s="15">
        <f>SUM(L128:L131)</f>
        <v>0</v>
      </c>
      <c r="M127" s="16">
        <f>SUM(M128:M131)</f>
        <v>0</v>
      </c>
      <c r="N127" s="16">
        <f>SUM(N128:N131)</f>
        <v>0</v>
      </c>
      <c r="O127" s="16">
        <v>0</v>
      </c>
      <c r="P127" s="17">
        <f>SUM(P128:P131)</f>
        <v>0</v>
      </c>
      <c r="Q127" s="15">
        <f>SUM(Q128:Q131)</f>
        <v>0</v>
      </c>
      <c r="R127" s="16">
        <f>SUM(R128:R131)</f>
        <v>2</v>
      </c>
      <c r="S127" s="16">
        <f>SUM(S128:S131)</f>
        <v>0</v>
      </c>
      <c r="T127" s="16">
        <v>0</v>
      </c>
      <c r="U127" s="17">
        <f>SUM(U128:U131)</f>
        <v>3</v>
      </c>
      <c r="V127" s="15">
        <f>SUM(V128:V131)</f>
        <v>0</v>
      </c>
      <c r="W127" s="16">
        <f>SUM(W128:W131)</f>
        <v>0</v>
      </c>
      <c r="X127" s="16">
        <f>SUM(X128:X131)</f>
        <v>0</v>
      </c>
      <c r="Y127" s="16">
        <f>COUNTA(Y128:Y131)</f>
        <v>0</v>
      </c>
      <c r="Z127" s="17">
        <f>SUM(Z128:Z131)</f>
        <v>0</v>
      </c>
      <c r="AA127" s="15">
        <f>SUM(AA128:AA131)</f>
        <v>0</v>
      </c>
      <c r="AB127" s="16">
        <f>SUM(AB128:AB131)</f>
        <v>2</v>
      </c>
      <c r="AC127" s="16">
        <f>SUM(AC128:AC131)</f>
        <v>0</v>
      </c>
      <c r="AD127" s="16">
        <v>0</v>
      </c>
      <c r="AE127" s="17">
        <f>SUM(AE128:AE131)</f>
        <v>3</v>
      </c>
      <c r="AF127" s="15">
        <f>SUM(AF128:AF131)</f>
        <v>0</v>
      </c>
      <c r="AG127" s="16">
        <f>SUM(AG128:AG131)</f>
        <v>0</v>
      </c>
      <c r="AH127" s="16">
        <f>SUM(AH128:AH131)</f>
        <v>0</v>
      </c>
      <c r="AI127" s="16">
        <v>0</v>
      </c>
      <c r="AJ127" s="17">
        <f>SUM(AJ128:AJ131)</f>
        <v>0</v>
      </c>
      <c r="AK127" s="15">
        <f>SUM(AK129:AK131)</f>
        <v>0</v>
      </c>
      <c r="AL127" s="16">
        <f>SUM(AL129:AL131)</f>
        <v>4</v>
      </c>
      <c r="AM127" s="16">
        <f>SUM(AM129:AM131)</f>
        <v>0</v>
      </c>
      <c r="AN127" s="16">
        <v>0</v>
      </c>
      <c r="AO127" s="17">
        <f>SUM(AO129:AO131)</f>
        <v>6</v>
      </c>
      <c r="AP127" s="12"/>
      <c r="AQ127" s="1"/>
    </row>
    <row r="128" spans="1:43" x14ac:dyDescent="0.25">
      <c r="A128" s="47" t="s">
        <v>234</v>
      </c>
      <c r="B128" s="85" t="s">
        <v>314</v>
      </c>
      <c r="C128" s="21" t="s">
        <v>235</v>
      </c>
      <c r="D128" s="22"/>
      <c r="E128" s="48">
        <f>G128+H128+I128+L128+M128+N128+Q128+R128+S128+V128+W128+X128+AA128+AB128+AC128+AF128+AG128+AH128</f>
        <v>2</v>
      </c>
      <c r="F128" s="49">
        <f>K128+P128+U128+Z128+AE128+AJ128</f>
        <v>3</v>
      </c>
      <c r="G128" s="50"/>
      <c r="H128" s="51"/>
      <c r="I128" s="51"/>
      <c r="J128" s="51"/>
      <c r="K128" s="49"/>
      <c r="L128" s="50"/>
      <c r="M128" s="86"/>
      <c r="N128" s="87"/>
      <c r="O128" s="51"/>
      <c r="P128" s="49"/>
      <c r="Q128" s="32">
        <v>0</v>
      </c>
      <c r="R128" s="88">
        <v>2</v>
      </c>
      <c r="S128" s="33">
        <v>0</v>
      </c>
      <c r="T128" s="33" t="s">
        <v>25</v>
      </c>
      <c r="U128" s="31">
        <v>3</v>
      </c>
      <c r="V128" s="50"/>
      <c r="W128" s="51"/>
      <c r="X128" s="51"/>
      <c r="Y128" s="51"/>
      <c r="Z128" s="49"/>
      <c r="AA128" s="50"/>
      <c r="AB128" s="89"/>
      <c r="AC128" s="89"/>
      <c r="AD128" s="51"/>
      <c r="AE128" s="49"/>
      <c r="AF128" s="50"/>
      <c r="AG128" s="51"/>
      <c r="AH128" s="51"/>
      <c r="AI128" s="51"/>
      <c r="AJ128" s="49"/>
      <c r="AK128" s="58"/>
      <c r="AL128" s="90"/>
      <c r="AM128" s="90"/>
      <c r="AN128" s="90"/>
      <c r="AO128" s="91"/>
      <c r="AP128" s="52"/>
      <c r="AQ128" s="1"/>
    </row>
    <row r="129" spans="1:47" x14ac:dyDescent="0.25">
      <c r="A129" s="28" t="s">
        <v>236</v>
      </c>
      <c r="B129" s="35" t="s">
        <v>314</v>
      </c>
      <c r="C129" s="21" t="s">
        <v>237</v>
      </c>
      <c r="D129" s="30"/>
      <c r="E129" s="48">
        <f t="shared" ref="E129" si="37">G129+H129+I129+L129+M129+N129+Q129+R129+S129+V129+W129+X129+AA129+AB129+AC129+AF129+AG129+AH129</f>
        <v>2</v>
      </c>
      <c r="F129" s="49">
        <f t="shared" ref="F129" si="38">K129+P129+U129+Z129+AE129+AJ129</f>
        <v>3</v>
      </c>
      <c r="G129" s="32"/>
      <c r="H129" s="33"/>
      <c r="I129" s="33"/>
      <c r="J129" s="33"/>
      <c r="K129" s="31"/>
      <c r="L129" s="32"/>
      <c r="M129" s="33"/>
      <c r="N129" s="33"/>
      <c r="O129" s="33"/>
      <c r="P129" s="31"/>
      <c r="Q129" s="92"/>
      <c r="R129" s="93"/>
      <c r="S129" s="94"/>
      <c r="T129" s="95"/>
      <c r="U129" s="96"/>
      <c r="V129" s="32"/>
      <c r="W129" s="33"/>
      <c r="X129" s="33"/>
      <c r="Y129" s="33"/>
      <c r="Z129" s="31"/>
      <c r="AA129" s="32">
        <v>0</v>
      </c>
      <c r="AB129" s="33">
        <v>2</v>
      </c>
      <c r="AC129" s="23">
        <v>0</v>
      </c>
      <c r="AD129" s="33" t="s">
        <v>25</v>
      </c>
      <c r="AE129" s="31">
        <v>3</v>
      </c>
      <c r="AF129" s="32"/>
      <c r="AG129" s="97"/>
      <c r="AH129" s="97"/>
      <c r="AI129" s="33"/>
      <c r="AJ129" s="31"/>
      <c r="AK129" s="32"/>
      <c r="AL129" s="33"/>
      <c r="AM129" s="33"/>
      <c r="AN129" s="33"/>
      <c r="AO129" s="31"/>
      <c r="AP129" s="34"/>
      <c r="AQ129" s="1"/>
    </row>
    <row r="130" spans="1:47" x14ac:dyDescent="0.25">
      <c r="A130" s="28" t="s">
        <v>238</v>
      </c>
      <c r="B130" s="85" t="s">
        <v>314</v>
      </c>
      <c r="C130" s="21" t="s">
        <v>239</v>
      </c>
      <c r="D130" s="30"/>
      <c r="E130" s="48">
        <f>G130+H130+I130+L130+M130+N130+Q130+R130+S130+V130+W130+X130+AA130+AB130+AC130+AF130+AG130+AH130+AK130+AL130+AM130</f>
        <v>2</v>
      </c>
      <c r="F130" s="49">
        <f>K130+P130+U130+Z130+AE130+AJ130+AO130</f>
        <v>3</v>
      </c>
      <c r="G130" s="32"/>
      <c r="H130" s="33"/>
      <c r="I130" s="33"/>
      <c r="J130" s="33"/>
      <c r="K130" s="31"/>
      <c r="L130" s="32"/>
      <c r="M130" s="33"/>
      <c r="N130" s="33"/>
      <c r="O130" s="33"/>
      <c r="P130" s="31"/>
      <c r="Q130" s="32"/>
      <c r="R130" s="33"/>
      <c r="S130" s="33"/>
      <c r="T130" s="33"/>
      <c r="U130" s="31"/>
      <c r="V130" s="32"/>
      <c r="W130" s="33"/>
      <c r="X130" s="33"/>
      <c r="Y130" s="33"/>
      <c r="Z130" s="31"/>
      <c r="AA130" s="58"/>
      <c r="AB130" s="95"/>
      <c r="AC130" s="95"/>
      <c r="AD130" s="58"/>
      <c r="AE130" s="98"/>
      <c r="AF130" s="32"/>
      <c r="AG130" s="40"/>
      <c r="AH130" s="33"/>
      <c r="AI130" s="33"/>
      <c r="AJ130" s="31"/>
      <c r="AK130" s="99">
        <v>0</v>
      </c>
      <c r="AL130" s="33">
        <v>2</v>
      </c>
      <c r="AM130" s="88">
        <v>0</v>
      </c>
      <c r="AN130" s="33" t="s">
        <v>25</v>
      </c>
      <c r="AO130" s="31">
        <v>3</v>
      </c>
      <c r="AP130" s="34"/>
      <c r="AQ130" s="1"/>
    </row>
    <row r="131" spans="1:47" ht="13.5" thickBot="1" x14ac:dyDescent="0.3">
      <c r="A131" s="53" t="s">
        <v>240</v>
      </c>
      <c r="B131" s="100" t="s">
        <v>314</v>
      </c>
      <c r="C131" s="21" t="s">
        <v>241</v>
      </c>
      <c r="D131" s="30"/>
      <c r="E131" s="48">
        <f>G131+H131+I131+L131+M131+N131+Q131+R131+S131+V131+W131+X131+AA131+AB131+AC131+AF131+AG131+AH131+AK131+AL131+AM131</f>
        <v>2</v>
      </c>
      <c r="F131" s="49">
        <f>K131+P131+U131+Z131+AE131+AJ131+AO131</f>
        <v>3</v>
      </c>
      <c r="G131" s="32"/>
      <c r="H131" s="33"/>
      <c r="I131" s="33"/>
      <c r="J131" s="33"/>
      <c r="K131" s="31"/>
      <c r="L131" s="32"/>
      <c r="M131" s="33"/>
      <c r="N131" s="33"/>
      <c r="O131" s="33"/>
      <c r="P131" s="31"/>
      <c r="Q131" s="32"/>
      <c r="R131" s="33"/>
      <c r="S131" s="33"/>
      <c r="T131" s="33"/>
      <c r="U131" s="31"/>
      <c r="V131" s="32"/>
      <c r="W131" s="33"/>
      <c r="X131" s="33"/>
      <c r="Y131" s="33"/>
      <c r="Z131" s="31"/>
      <c r="AA131" s="32"/>
      <c r="AB131" s="33"/>
      <c r="AC131" s="33"/>
      <c r="AD131" s="33"/>
      <c r="AE131" s="31"/>
      <c r="AF131" s="101"/>
      <c r="AG131" s="102"/>
      <c r="AH131" s="103"/>
      <c r="AI131" s="103"/>
      <c r="AJ131" s="104"/>
      <c r="AK131" s="50">
        <v>0</v>
      </c>
      <c r="AL131" s="86">
        <v>2</v>
      </c>
      <c r="AM131" s="51">
        <v>0</v>
      </c>
      <c r="AN131" s="51" t="s">
        <v>25</v>
      </c>
      <c r="AO131" s="49">
        <v>3</v>
      </c>
      <c r="AP131" s="34"/>
      <c r="AQ131" s="1"/>
    </row>
    <row r="132" spans="1:47" ht="13.5" thickBot="1" x14ac:dyDescent="0.3">
      <c r="A132" s="330" t="s">
        <v>242</v>
      </c>
      <c r="B132" s="331"/>
      <c r="C132" s="332"/>
      <c r="D132" s="12"/>
      <c r="E132" s="13">
        <f>SUM(E133:E134)</f>
        <v>4</v>
      </c>
      <c r="F132" s="17">
        <f>SUM(F133:F134)</f>
        <v>19</v>
      </c>
      <c r="G132" s="15">
        <v>0</v>
      </c>
      <c r="H132" s="16">
        <v>0</v>
      </c>
      <c r="I132" s="16">
        <v>0</v>
      </c>
      <c r="J132" s="16">
        <v>0</v>
      </c>
      <c r="K132" s="17">
        <v>0</v>
      </c>
      <c r="L132" s="15">
        <v>0</v>
      </c>
      <c r="M132" s="16">
        <v>0</v>
      </c>
      <c r="N132" s="16">
        <v>0</v>
      </c>
      <c r="O132" s="16">
        <v>0</v>
      </c>
      <c r="P132" s="17">
        <v>0</v>
      </c>
      <c r="Q132" s="15">
        <v>0</v>
      </c>
      <c r="R132" s="16">
        <v>0</v>
      </c>
      <c r="S132" s="16">
        <v>0</v>
      </c>
      <c r="T132" s="16">
        <v>0</v>
      </c>
      <c r="U132" s="17">
        <v>0</v>
      </c>
      <c r="V132" s="15">
        <v>0</v>
      </c>
      <c r="W132" s="16">
        <v>0</v>
      </c>
      <c r="X132" s="16">
        <v>0</v>
      </c>
      <c r="Y132" s="16">
        <v>0</v>
      </c>
      <c r="Z132" s="17">
        <v>0</v>
      </c>
      <c r="AA132" s="15">
        <v>0</v>
      </c>
      <c r="AB132" s="16">
        <v>0</v>
      </c>
      <c r="AC132" s="16">
        <v>0</v>
      </c>
      <c r="AD132" s="16">
        <v>0</v>
      </c>
      <c r="AE132" s="17">
        <v>0</v>
      </c>
      <c r="AF132" s="15">
        <v>0</v>
      </c>
      <c r="AG132" s="16">
        <v>0</v>
      </c>
      <c r="AH132" s="16">
        <v>2</v>
      </c>
      <c r="AI132" s="16">
        <v>0</v>
      </c>
      <c r="AJ132" s="17">
        <v>4</v>
      </c>
      <c r="AK132" s="15">
        <v>0</v>
      </c>
      <c r="AL132" s="16">
        <v>0</v>
      </c>
      <c r="AM132" s="16">
        <v>2</v>
      </c>
      <c r="AN132" s="16">
        <v>0</v>
      </c>
      <c r="AO132" s="17">
        <v>15</v>
      </c>
      <c r="AP132" s="12"/>
      <c r="AQ132" s="1"/>
    </row>
    <row r="133" spans="1:47" x14ac:dyDescent="0.25">
      <c r="A133" s="47" t="s">
        <v>243</v>
      </c>
      <c r="B133" s="344" t="s">
        <v>296</v>
      </c>
      <c r="C133" s="345"/>
      <c r="D133" s="52"/>
      <c r="E133" s="48">
        <f t="shared" ref="E133:E134" si="39">G133+H133+I133+L133+M133+N133+Q133+R133+S133+V133+W133+X133+AA133+AB133+AC133+AF133+AG133+AH133+AK133+AL133+AM133</f>
        <v>2</v>
      </c>
      <c r="F133" s="49">
        <f>K133+P133+U133+Z133+AE133+AJ133+AO133</f>
        <v>4</v>
      </c>
      <c r="G133" s="50"/>
      <c r="H133" s="51"/>
      <c r="I133" s="51"/>
      <c r="J133" s="51"/>
      <c r="K133" s="49"/>
      <c r="L133" s="50"/>
      <c r="M133" s="51"/>
      <c r="N133" s="51"/>
      <c r="O133" s="51"/>
      <c r="P133" s="49"/>
      <c r="Q133" s="50"/>
      <c r="R133" s="51"/>
      <c r="S133" s="51"/>
      <c r="T133" s="51"/>
      <c r="U133" s="49"/>
      <c r="V133" s="50"/>
      <c r="W133" s="51"/>
      <c r="X133" s="51"/>
      <c r="Y133" s="51"/>
      <c r="Z133" s="49"/>
      <c r="AA133" s="50"/>
      <c r="AB133" s="51"/>
      <c r="AC133" s="51"/>
      <c r="AD133" s="51"/>
      <c r="AE133" s="49"/>
      <c r="AF133" s="50">
        <v>0</v>
      </c>
      <c r="AG133" s="51">
        <v>2</v>
      </c>
      <c r="AH133" s="51">
        <v>0</v>
      </c>
      <c r="AI133" s="51" t="s">
        <v>25</v>
      </c>
      <c r="AJ133" s="49">
        <v>4</v>
      </c>
      <c r="AK133" s="50"/>
      <c r="AL133" s="51"/>
      <c r="AM133" s="51"/>
      <c r="AN133" s="51"/>
      <c r="AO133" s="49"/>
      <c r="AP133" s="277"/>
    </row>
    <row r="134" spans="1:47" ht="13.5" thickBot="1" x14ac:dyDescent="0.3">
      <c r="A134" s="53" t="s">
        <v>244</v>
      </c>
      <c r="B134" s="346" t="s">
        <v>295</v>
      </c>
      <c r="C134" s="347"/>
      <c r="D134" s="42"/>
      <c r="E134" s="23">
        <f t="shared" si="39"/>
        <v>2</v>
      </c>
      <c r="F134" s="60">
        <f>K134+P134+U134+Z134+AE134+AJ134+AO134</f>
        <v>15</v>
      </c>
      <c r="G134" s="61"/>
      <c r="H134" s="62"/>
      <c r="I134" s="62"/>
      <c r="J134" s="62"/>
      <c r="K134" s="60"/>
      <c r="L134" s="61"/>
      <c r="M134" s="62"/>
      <c r="N134" s="62"/>
      <c r="O134" s="62"/>
      <c r="P134" s="60"/>
      <c r="Q134" s="61"/>
      <c r="R134" s="62"/>
      <c r="S134" s="62"/>
      <c r="T134" s="62"/>
      <c r="U134" s="60"/>
      <c r="V134" s="61"/>
      <c r="W134" s="62"/>
      <c r="X134" s="62"/>
      <c r="Y134" s="62"/>
      <c r="Z134" s="60"/>
      <c r="AA134" s="61"/>
      <c r="AB134" s="62"/>
      <c r="AC134" s="62"/>
      <c r="AD134" s="62"/>
      <c r="AE134" s="60"/>
      <c r="AF134" s="61"/>
      <c r="AG134" s="62"/>
      <c r="AH134" s="62"/>
      <c r="AI134" s="62"/>
      <c r="AJ134" s="60"/>
      <c r="AK134" s="61">
        <v>0</v>
      </c>
      <c r="AL134" s="62">
        <v>2</v>
      </c>
      <c r="AM134" s="62">
        <v>0</v>
      </c>
      <c r="AN134" s="62" t="s">
        <v>27</v>
      </c>
      <c r="AO134" s="60">
        <v>15</v>
      </c>
      <c r="AP134" s="64" t="s">
        <v>245</v>
      </c>
      <c r="AQ134" s="1"/>
    </row>
    <row r="135" spans="1:47" ht="13.5" thickBot="1" x14ac:dyDescent="0.3">
      <c r="A135" s="330" t="s">
        <v>246</v>
      </c>
      <c r="B135" s="331"/>
      <c r="C135" s="332"/>
      <c r="D135" s="65"/>
      <c r="E135" s="15">
        <f>E8+E19+E27+E48+E91+E127+E132</f>
        <v>156</v>
      </c>
      <c r="F135" s="17">
        <f>F8+F19+F27+F46+F127+F133+F134</f>
        <v>210</v>
      </c>
      <c r="G135" s="15">
        <f>G8+G19+G27+G127+G145+G133+G134</f>
        <v>12</v>
      </c>
      <c r="H135" s="16">
        <f>H8+H19+H27+H127+H145+H133+H134</f>
        <v>9</v>
      </c>
      <c r="I135" s="16">
        <f>I8+I19+I27+I127+I145+I133+I134</f>
        <v>2</v>
      </c>
      <c r="J135" s="16">
        <f>J8+J19+J27+J72+J91+J127+J145+COUNTA(J133:J134)</f>
        <v>0</v>
      </c>
      <c r="K135" s="17">
        <f>K8+K19+K27+K72+K91+K127+K145+K133+K134</f>
        <v>30</v>
      </c>
      <c r="L135" s="15">
        <f>L8+L19+L27+L127+L145+L133+L134</f>
        <v>12</v>
      </c>
      <c r="M135" s="16">
        <f>M8+M19+M27+M127</f>
        <v>10</v>
      </c>
      <c r="N135" s="16">
        <f>N8+N19+N27+N127+N145+N133+N134</f>
        <v>2</v>
      </c>
      <c r="O135" s="16">
        <f>O8+O19+O27+O72+O91+O127+O145+COUNTA(O133:O134)</f>
        <v>0</v>
      </c>
      <c r="P135" s="17">
        <f>P8+P19+P27+P72+P91+P127+P145+P133+P134</f>
        <v>28</v>
      </c>
      <c r="Q135" s="15">
        <f>Q8+Q19+Q27+Q127+Q145+Q133+Q134</f>
        <v>9</v>
      </c>
      <c r="R135" s="16">
        <f>R8+R19+R27+R127</f>
        <v>14</v>
      </c>
      <c r="S135" s="16">
        <f>S8+S19+S27+S127+S145+S133+S134</f>
        <v>0</v>
      </c>
      <c r="T135" s="16">
        <f>T8+T19+T27+T72+T91+T127+T145+COUNTA(T133:T134)</f>
        <v>0</v>
      </c>
      <c r="U135" s="17">
        <f>U8+U19+U27+U72+U91+U127+U145+U133+U134</f>
        <v>30</v>
      </c>
      <c r="V135" s="15">
        <f>V8+V19+V27+V127+V145+V133+V134</f>
        <v>11</v>
      </c>
      <c r="W135" s="16">
        <f>W8+W19+W27+W127+W145+W133+W134</f>
        <v>12</v>
      </c>
      <c r="X135" s="16">
        <f>X8+X19+X27+X127</f>
        <v>4</v>
      </c>
      <c r="Y135" s="16">
        <f>Y8+Y19+Y27+Y72+Y91+Y127+Y145+COUNTA(Y133:Y134)</f>
        <v>0</v>
      </c>
      <c r="Z135" s="17">
        <f>Z8+Z19+Z27+Z72+Z91</f>
        <v>33</v>
      </c>
      <c r="AA135" s="15">
        <f>AA8+AA19+AA27+AA127+AA145+AA133+AA134</f>
        <v>3</v>
      </c>
      <c r="AB135" s="16">
        <f>AB8+AB19+AB27+AB127+AB145+AB133+AB134</f>
        <v>8</v>
      </c>
      <c r="AC135" s="16">
        <f>AC8+AC19+AC27+AC127</f>
        <v>2</v>
      </c>
      <c r="AD135" s="16">
        <f>AD8+AD19+AD27+AD72+AD91+AD127+AD145+COUNTA(AD133:AD134)</f>
        <v>0</v>
      </c>
      <c r="AE135" s="17">
        <f>AE8+AE19+AE27+AE72+AE91+AE127</f>
        <v>30</v>
      </c>
      <c r="AF135" s="15">
        <f>AF8+AF19+AF27+AF127+AF145+AF133+AF134</f>
        <v>5</v>
      </c>
      <c r="AG135" s="16">
        <f>AG8+AG19+AG27+AG127+AG145+AG133+AG134</f>
        <v>5</v>
      </c>
      <c r="AH135" s="16">
        <f>AH8+AH19+AH27+AH127+AH145+AH133+AH134</f>
        <v>0</v>
      </c>
      <c r="AI135" s="16">
        <v>0</v>
      </c>
      <c r="AJ135" s="17">
        <f>AJ8+AJ19+AJ27+AJ72+AJ91+AJ127+AJ145+AJ133+AJ134</f>
        <v>30</v>
      </c>
      <c r="AK135" s="15">
        <f>AK8+AK19+AK27+AK127+AK145+AK133+AK134</f>
        <v>0</v>
      </c>
      <c r="AL135" s="16">
        <f>AL8+AL19+AL27+AL127+AL145+AL133+AL134</f>
        <v>8</v>
      </c>
      <c r="AM135" s="16">
        <f>AM8+AM19+AM27+AM127+AM145+AM133+AM134</f>
        <v>0</v>
      </c>
      <c r="AN135" s="16">
        <v>0</v>
      </c>
      <c r="AO135" s="17">
        <f>AO8+AO19+AO27+AO72+AO91+AO127+AO145+AO133+AO134</f>
        <v>29</v>
      </c>
      <c r="AP135" s="105"/>
      <c r="AQ135" s="1"/>
    </row>
    <row r="136" spans="1:47" ht="13.5" thickBot="1" x14ac:dyDescent="0.3">
      <c r="A136" s="341" t="s">
        <v>247</v>
      </c>
      <c r="B136" s="342"/>
      <c r="C136" s="343"/>
      <c r="D136" s="106"/>
      <c r="E136" s="107"/>
      <c r="F136" s="108"/>
      <c r="G136" s="109">
        <f>G8+G19+G27+MIN(G72,G78,G60,G66,G48,G54)+MIN(G91,G97,G103,G109)+G127+G145+G133+G134</f>
        <v>12</v>
      </c>
      <c r="H136" s="110">
        <f>H8+H19+H27+MIN(H72,H78,H60,H66,H48,H54)+MIN(H91,H97,H103,H109)+H127+H145+H133+H134</f>
        <v>9</v>
      </c>
      <c r="I136" s="110">
        <f>I8+I19+I27+MIN(I72,I78,I60,I66,I48,I54)+MIN(I91,I97,I103,I109)+I127+I145+I133+I134</f>
        <v>2</v>
      </c>
      <c r="J136" s="110">
        <f>J8+J19+J27+MIN(J72,J78,J60,J66,J48,J54)+MIN(J91,J97,J103,J109)+J127+J145+COUNTA(J133:J134)</f>
        <v>0</v>
      </c>
      <c r="K136" s="108">
        <f>K8+K19+K27+MIN(K72,K78,K60,K66,K48,K54)+MIN(K91,K97,K103,K109)+K127+K145+K133+K134</f>
        <v>30</v>
      </c>
      <c r="L136" s="109">
        <f>L8+L19+L27+MIN(L72,L78,L60,L66,L48,L54)+MIN(L91,L97,L103,L109)+L127+L145+L133+L134</f>
        <v>12</v>
      </c>
      <c r="M136" s="110">
        <f>M8+M19+M27+MIN(M72,M78,M60,M66,M48,M54)+MIN(M91,M97,M103,M109)+M127+M145+M133+M134</f>
        <v>12</v>
      </c>
      <c r="N136" s="110">
        <f>N8+N19+N27+MIN(N72,N78,N60,N66,N48,N54)+MIN(N91,N97,N103,N109)+N127+N145+N133+N134</f>
        <v>2</v>
      </c>
      <c r="O136" s="110">
        <f>O8+O19+O27+MIN(O72,O78,O60,O66,O48,O54)+MIN(O91,O97,O103,O109)+O127+O145+COUNTA(O133:O134)</f>
        <v>0</v>
      </c>
      <c r="P136" s="108">
        <f>P8+P19+P27+MIN(P72,P78,P60,P66,P48,P54)+MIN(P91,P97,P103,P109)+P127+P145+P133+P134</f>
        <v>28</v>
      </c>
      <c r="Q136" s="109">
        <f>Q8+Q19+Q27+MIN(Q72,Q78,Q60,Q66,Q48,Q54)+MIN(Q91,Q97,Q103,Q109)+Q127+Q145+Q133+Q134</f>
        <v>9</v>
      </c>
      <c r="R136" s="110">
        <f>R8+R19+R27+MIN(R72,R78,R60,R66,R48,R54)+MIN(R91,R97,R103,R109)+R127+R145+R133+R134</f>
        <v>16</v>
      </c>
      <c r="S136" s="110">
        <f>S8+S19+S27+MIN(S72,S78,S60,S66,S48,S54)+MIN(S91,S97,S103,S109)+S127+S145+S133+S134</f>
        <v>0</v>
      </c>
      <c r="T136" s="110">
        <f>T8+T19+T27+MIN(T72,T78,T60,T66,T48,T54)+MIN(T91,T97,T103,T109)+T127+T145+COUNTA(T133:T134)</f>
        <v>0</v>
      </c>
      <c r="U136" s="108">
        <f>U8+U19+U27+MIN(U72,U78,U60,U66,U48,U54)+MIN(U91,U97,U103,U109)+U127+U145+U133+U134</f>
        <v>30</v>
      </c>
      <c r="V136" s="109">
        <f>V8+V19+V27+MIN(V72,V78,V60,V66,V48,V54)+MIN(V91,V97,V103,V109)+V127+V145+V133+V134</f>
        <v>12</v>
      </c>
      <c r="W136" s="110">
        <f>W8+W19+W27+MIN(W72,W78,W60,W66,W48,W54)+MIN(W91,W97,W103,W109)+W127+W145+W133+W134</f>
        <v>12</v>
      </c>
      <c r="X136" s="110">
        <f>X8+X19+X27+MIN(X72,X78,X60,X66,X48,X54)+MIN(X91,X97,X103,X109)+X127+X145+X133+X134</f>
        <v>4</v>
      </c>
      <c r="Y136" s="110">
        <f>Y8+Y19+Y27+MIN(Y72,Y78,Y60,Y66,Y48,Y54)+MIN(Y91,Y97,Y103,Y109)+Y127+Y145+COUNTA(Y133:Y134)</f>
        <v>0</v>
      </c>
      <c r="Z136" s="108">
        <f>Z8+Z19+Z27+MIN(Z72,Z78,Z60,Z66,Z48,Z54)+MIN(Z91,Z97,Z103,Z109)+Z127+Z145+Z133+Z134</f>
        <v>34</v>
      </c>
      <c r="AA136" s="109">
        <f>AA8+AA19+AA27+MIN(AA72,AA78,AA60,AA66,AA48,AA54)+MIN(AA91,AA97,AA103,AA109)+AA127+AA145+AA133+AA134</f>
        <v>10</v>
      </c>
      <c r="AB136" s="110">
        <f>AB8+AB19+AB27+MIN(AB72,AB78,AB60,AB66,AB48,AB54)+MIN(AB91,AB97,AB103,AB109)+AB127+AB145+AB133+AB134</f>
        <v>9</v>
      </c>
      <c r="AC136" s="110">
        <f>AC8+AC19+AC27+MIN(AC72,AC78,AC60,AC66,AC48,AC54)+MIN(AC91,AC97,AC103,AC109)+AC127+AC145+AC133+AC134</f>
        <v>2</v>
      </c>
      <c r="AD136" s="110">
        <f>AD8+AD19+AD27+MIN(AD72,AD78,AD60,AD66,AD48,AD54)+MIN(AD91,AD97,AD103,AD109)+AD127+AD145+COUNTA(AD133:AD134)</f>
        <v>0</v>
      </c>
      <c r="AE136" s="108">
        <f>AE8+AE19+AE27+MIN(AE72,AE78,AE60,AE66,AE48,AE54)+MIN(AE91,AE97,AE103,AE109)+AE127+AE145+AE133+AE134</f>
        <v>32</v>
      </c>
      <c r="AF136" s="109">
        <f>AF8+AF19+AF27+MIN(AF72,AF78,AF60,AF66,AF48,AF54)+MIN(AF91,AF97,AF103,AF109)+AF127+AF145+AF133+AF134</f>
        <v>8</v>
      </c>
      <c r="AG136" s="110">
        <f>AG8+AG19+AG27+MIN(AG72,AG78,AG60,AG66,AG48,AG54)+MIN(AG91,AG97,AG103,AG109)+AG127+AG145+AG133+AG134</f>
        <v>5</v>
      </c>
      <c r="AH136" s="110">
        <f>AH8+AH19+AH27+MIN(AH72,AH78,AH60,AH66,AH48,AH54)+MIN(AH91,AH97,AH103,AH109)+AH127+AH145+AH133+AH134</f>
        <v>1</v>
      </c>
      <c r="AI136" s="110">
        <f>AI8+AI19+AI27+MIN(AI72,AI78,AI60,AI66,AI48,AI54)+MIN(AI91,AI97,AI103,AI109)+AI127+AI145+COUNTA(AI133:AI134)</f>
        <v>1</v>
      </c>
      <c r="AJ136" s="108">
        <f>AJ8+AJ19+AJ27+MIN(AJ72,AJ78,AJ60,AJ66,AJ48,AJ54)+MIN(AJ91,AJ97,AJ103,AJ109)+AJ127+AJ145+AJ133+AJ134</f>
        <v>28</v>
      </c>
      <c r="AK136" s="109">
        <f>AK8+AK19+AK27+MIN(AK72,AK78,AK60,AK66,AK48,AK54)+MIN(AK91,AK97,AK103,AK109)+AK127+AK145+AK133+AK134</f>
        <v>0</v>
      </c>
      <c r="AL136" s="110">
        <f>AL8+AL19+AL27+MIN(AL72,AL78,AL60,AL66,AL48,AL54)+MIN(AL91,AL97,AL103,AL109)+AL127+AL145+AL133+AL134</f>
        <v>10</v>
      </c>
      <c r="AM136" s="110">
        <f>AM8+AM19+AM27+MIN(AM72,AM78,AM60,AM66,AM48,AM54)+MIN(AM91,AM97,AM103,AM109)+AM127+AM145+AM133+AM134</f>
        <v>2</v>
      </c>
      <c r="AN136" s="110">
        <f>AN8+AN19+AN27+MIN(AN72,AN78,AN60,AN66,AN48,AN54)+MIN(AN91,AN97,AN103,AN109)+AN127+AN145+COUNTA(AN133:AN134)</f>
        <v>1</v>
      </c>
      <c r="AO136" s="108">
        <f>AO8+AO19+AO27+MIN(AO72,AO78,AO60,AO66,AO48,AO54)+MIN(AO91,AO97,AO103,AO109)+AO127+AO145+AO133+AO134</f>
        <v>29</v>
      </c>
      <c r="AP136" s="111"/>
      <c r="AQ136" s="1"/>
      <c r="AU136" s="112"/>
    </row>
    <row r="137" spans="1:47" ht="13.5" thickBot="1" x14ac:dyDescent="0.3">
      <c r="A137" s="327" t="s">
        <v>248</v>
      </c>
      <c r="B137" s="328"/>
      <c r="C137" s="329"/>
      <c r="D137" s="106"/>
      <c r="E137" s="107"/>
      <c r="F137" s="108"/>
      <c r="G137" s="109">
        <f>G8+G19+G27+MAX(G72,G78,G60,G66,G48,G54)+MAX(G91,G97,G103,G109)+G127+G145+G133+G134</f>
        <v>12</v>
      </c>
      <c r="H137" s="110">
        <f>H8+H19+H27+MAX(H72,H78,H60,H66,H48,H54)+MAX(H91,H97,H103,H109)+H127+H145+H133+H134</f>
        <v>9</v>
      </c>
      <c r="I137" s="110">
        <f>I8+I19+I27+MAX(I72,I78,I60,I66,I48,I54)+MAX(I91,I97,I103,I109)+I127+I145+I133+I134</f>
        <v>2</v>
      </c>
      <c r="J137" s="110">
        <f>J8+J19+J27+MAX(J72,J78,J60,J66,J48,J54)+MAX(J91,J97,J103,J109)+J127+J145+COUNTA(J133:J134)</f>
        <v>0</v>
      </c>
      <c r="K137" s="108">
        <f>K8+K19+K27+MAX(K72,K78,K60,K66,K48,K54)+MAX(K91,K97,K103,K109)+K127+K145+K133+K134</f>
        <v>30</v>
      </c>
      <c r="L137" s="109">
        <f>L8+L19+L27+MAX(L72,L78,L60,L66,L48,L54)+MAX(L91,L97,L103,L109)+L127+L145+L133+L134</f>
        <v>12</v>
      </c>
      <c r="M137" s="110">
        <f>M8+M19+M27+MAX(M72,M78,M60,M66,M48,M54)+MAX(M91,M97,M103,M109)+M127+M145+M133+M134</f>
        <v>12</v>
      </c>
      <c r="N137" s="110">
        <f>N8+N19+N27+MAX(N72,N78,N60,N66,N48,N54)+MAX(N91,N97,N103,N109)+N127+N145+N133+N134</f>
        <v>2</v>
      </c>
      <c r="O137" s="110">
        <f>O8+O19+O27+MAX(O72,O78,O60,O66,O48,O54)+MAX(O91,O97,O103,O109)+O127+O145+COUNTA(O133:O134)</f>
        <v>0</v>
      </c>
      <c r="P137" s="108">
        <f>P8+P19+P27+MAX(P72,P78,P60,P66,P48,P54)+MAX(P91,P97,P103,P109)+P127+P145+P133+P134</f>
        <v>28</v>
      </c>
      <c r="Q137" s="109">
        <f>Q8+Q19+Q27+MAX(Q72,Q78,Q60,Q66,Q48,Q54)+MAX(Q91,Q97,Q103,Q109)+Q127+Q145+Q133+Q134</f>
        <v>9</v>
      </c>
      <c r="R137" s="110">
        <f>R8+R19+R27+MAX(R72,R78,R60,R66,R48,R54)+MAX(R91,R97,R103,R109)+R127+R145+R133+R134</f>
        <v>16</v>
      </c>
      <c r="S137" s="110">
        <f>S8+S19+S27+MAX(S72,S78,S60,S66,S48,S54)+MAX(S91,S97,S103,S109)+S127+S145+S133+S134</f>
        <v>0</v>
      </c>
      <c r="T137" s="110">
        <f>T8+T19+T27+MAX(T72,T78,T60,T66,T48,T54)+MAX(T91,T97,T103,T109)+T127+T145+COUNTA(T133:T134)</f>
        <v>0</v>
      </c>
      <c r="U137" s="108">
        <f>U8+U19+U27+MAX(U72,U78,U60,U66,U48,U54)+MAX(U91,U97,U103,U109)+U127+U145+U133+U134</f>
        <v>30</v>
      </c>
      <c r="V137" s="109">
        <f>V8+V19+V27+MAX(V72,V78,V60,V66,V48,V54)+MAX(V91,V97,V103,V109)+V127+V145+V133+V134</f>
        <v>13</v>
      </c>
      <c r="W137" s="110">
        <f>W8+W19+W27+MAX(W72,W78,W60,W66,W48,W54)+MAX(W91,W97,W103,W109)+W127+W145+W133+W134</f>
        <v>13</v>
      </c>
      <c r="X137" s="110">
        <f>X8+X19+X27+MAX(X72,X78,X60,X66,X48,X54)+MAX(X91,X97,X103,X109)+X127+X145+X133+X134</f>
        <v>6</v>
      </c>
      <c r="Y137" s="110">
        <f>Y8+Y19+Y27+MAX(Y72,Y78,Y60,Y66,Y48,Y54)+MAX(Y91,Y97,Y103,Y109)+Y127+Y145+COUNTA(Y133:Y134)</f>
        <v>0</v>
      </c>
      <c r="Z137" s="108">
        <f>Z8+Z19+Z27+MAX(Z72,Z78,Z60,Z66,Z48,Z54)+MAX(Z91,Z97,Z103,Z109)+Z127+Z145+Z133+Z134</f>
        <v>36</v>
      </c>
      <c r="AA137" s="109">
        <f>AA8+AA19+AA27+MAX(AA72,AA78,AA60,AA66,AA48,AA54)+MAX(AA91,AA97,AA103,AA109)+AA127+AA145+AA133+AA134</f>
        <v>11</v>
      </c>
      <c r="AB137" s="110">
        <f>AB8+AB19+AB27+MAX(AB72,AB78,AB60,AB66,AB48,AB54)+MAX(AB91,AB97,AB103,AB109)+AB127+AB145+AB133+AB134</f>
        <v>15</v>
      </c>
      <c r="AC137" s="110">
        <f>AC8+AC19+AC27+MAX(AC72,AC78,AC60,AC66,AC48,AC54)+MAX(AC91,AC97,AC103,AC109)+AC127+AC145+AC133+AC134</f>
        <v>9</v>
      </c>
      <c r="AD137" s="110">
        <f>AD8+AD19+AD27+MAX(AD72,AD78,AD60,AD66,AD48,AD54)+MAX(AD91,AD97,AD103,AD109)+AD127+AD145+COUNTA(AD133:AD134)</f>
        <v>0</v>
      </c>
      <c r="AE137" s="108">
        <f>AE8+AE19+AE27+MAX(AE72,AE78,AE60,AE66,AE48,AE54)+MAX(AE91,AE97,AE103,AE109)+AE127+AE145+AE133+AE134</f>
        <v>33</v>
      </c>
      <c r="AF137" s="109">
        <f>AF8+AF19+AF27+MAX(AF72,AF78,AF60,AF66,AF48,AF54)+MAX(AF91,AF97,AF103,AF109)+AF127+AF145+AF133+AF134</f>
        <v>10</v>
      </c>
      <c r="AG137" s="110">
        <f>AG8+AG19+AG27+MAX(AG72,AG78,AG60,AG66,AG48,AG54)+MAX(AG91,AG97,AG103,AG109)+AG127+AG145+AG133+AG134</f>
        <v>11</v>
      </c>
      <c r="AH137" s="110">
        <f>AH8+AH19+AH27+MAX(AH72,AH78,AH60,AH66,AH48,AH54)+MAX(AH91,AH97,AH103,AH109)+AH127+AH145+AH133+AH134</f>
        <v>7</v>
      </c>
      <c r="AI137" s="110">
        <f>AI8+AI19+AI27+MAX(AI72,AI78,AI60,AI66,AI48,AI54)+MAX(AI91,AI97,AI103,AI109)+AI127+AI145+COUNTA(AI133:AI134)</f>
        <v>1</v>
      </c>
      <c r="AJ137" s="108">
        <f>AJ8+AJ19+AJ27+MAX(AJ72,AJ78,AJ60,AJ66,AJ48,AJ54)+MAX(AJ91,AJ97,AJ103,AJ109)+AJ127+AJ145+AJ133+AJ134</f>
        <v>30</v>
      </c>
      <c r="AK137" s="109">
        <f>AK8+AK19+AK27+MAX(AK72,AK78,AK60,AK66,AK48,AK54)+MAX(AK91,AK97,AK103,AK109)+AK127+AK145+AK133+AK134</f>
        <v>0</v>
      </c>
      <c r="AL137" s="110">
        <f>AL8+AL19+AL27+MAX(AL72,AL78,AL60,AL66,AL48,AL54)+MAX(AL91,AL97,AL103,AL109)+AL127+AL145+AL133+AL134</f>
        <v>10</v>
      </c>
      <c r="AM137" s="110">
        <f>AM8+AM19+AM27+MAX(AM72,AM78,AM60,AM66,AM48,AM54)+MAX(AM91,AM97,AM103,AM109)+AM127+AM145+AM133+AM134</f>
        <v>2</v>
      </c>
      <c r="AN137" s="110">
        <f>AN8+AN19+AN27+MAX(AN72,AN78,AN60,AN66,AN48,AN54)+MAX(AN91,AN97,AN103,AN109)+AN127+AN145+COUNTA(AN133:AN134)</f>
        <v>1</v>
      </c>
      <c r="AO137" s="108">
        <f>AO8+AO19+AO27+MAX(AO72,AO78,AO60,AO66,AO48,AO54)+MAX(AO91,AO97,AO103,AO109)+AO127+AO145+AO133+AO134</f>
        <v>29</v>
      </c>
      <c r="AP137" s="111"/>
      <c r="AQ137" s="1"/>
    </row>
    <row r="138" spans="1:47" x14ac:dyDescent="0.25">
      <c r="A138" s="113"/>
      <c r="B138" s="114"/>
      <c r="C138" s="115" t="s">
        <v>249</v>
      </c>
      <c r="D138" s="27"/>
      <c r="E138" s="116"/>
      <c r="F138" s="117"/>
      <c r="G138" s="118"/>
      <c r="H138" s="119"/>
      <c r="I138" s="119"/>
      <c r="J138" s="119">
        <f>COUNTIF(J9:J18,"é")+COUNTIF(J20:J26,"é")+COUNTIF(J28:J45,"é")+COUNTIF(J128:J131,"é")+COUNTIF(J148:J151,"é")+COUNTIF(J133:J134,"é")</f>
        <v>2</v>
      </c>
      <c r="K138" s="117"/>
      <c r="L138" s="118"/>
      <c r="M138" s="119"/>
      <c r="N138" s="119"/>
      <c r="O138" s="119">
        <f>COUNTIF(O9:O18,"é")+COUNTIF(O20:O26,"é")+COUNTIF(O28:O45,"é")+COUNTIF(O128:O131,"é")+COUNTIF(O148:O151,"é")+COUNTIF(O133:O134,"é")</f>
        <v>3</v>
      </c>
      <c r="P138" s="117"/>
      <c r="Q138" s="118"/>
      <c r="R138" s="119"/>
      <c r="S138" s="119"/>
      <c r="T138" s="119">
        <f>COUNTIF(T9:T18,"é")+COUNTIF(T20:T26,"é")+COUNTIF(T28:T45,"é")+COUNTIF(T128:T131,"é")+COUNTIF(T148:T151,"é")+COUNTIF(T133:T134,"é")</f>
        <v>3</v>
      </c>
      <c r="U138" s="117"/>
      <c r="V138" s="118"/>
      <c r="W138" s="119"/>
      <c r="X138" s="119"/>
      <c r="Y138" s="119">
        <f>COUNTIF(Y9:Y18,"é")+COUNTIF(Y20:Y26,"é")+COUNTIF(Y28:Y45,"é")+COUNTIF(Y128:Y131,"é")+COUNTIF(Y148:Y151,"é")+COUNTIF(Y133:Y134,"é")</f>
        <v>3</v>
      </c>
      <c r="Z138" s="117"/>
      <c r="AA138" s="118"/>
      <c r="AB138" s="119"/>
      <c r="AC138" s="119"/>
      <c r="AD138" s="119">
        <f>COUNTIF(AD9:AD18,"é")+COUNTIF(AD20:AD26,"é")+COUNTIF(AD28:AD45,"é")+COUNTIF(AD128:AD131,"é")+COUNTIF(AD148:AD151,"é")+COUNTIF(AD133:AD134,"é")</f>
        <v>4</v>
      </c>
      <c r="AE138" s="117"/>
      <c r="AF138" s="118"/>
      <c r="AG138" s="119"/>
      <c r="AH138" s="119"/>
      <c r="AI138" s="119">
        <f>COUNTIF(AI9:AI18,"é")+COUNTIF(AI20:AI26,"é")+COUNTIF(AI28:AI45,"é")+COUNTIF(AI128:AI131,"é")+COUNTIF(AI148:AI151,"é")+COUNTIF(AI133:AI134,"é")</f>
        <v>2</v>
      </c>
      <c r="AJ138" s="117"/>
      <c r="AK138" s="118"/>
      <c r="AL138" s="119"/>
      <c r="AM138" s="119"/>
      <c r="AN138" s="119">
        <f>COUNTIF(AN9:AN18,"é")+COUNTIF(AN20:AN26,"é")+COUNTIF(AN28:AN45,"é")+COUNTIF(AN129:AN131,"é")+COUNTIF(AN148:AN151,"é")+COUNTIF(AN133:AN134,"é")</f>
        <v>3</v>
      </c>
      <c r="AO138" s="117"/>
      <c r="AP138" s="120"/>
      <c r="AQ138" s="1"/>
    </row>
    <row r="139" spans="1:47" x14ac:dyDescent="0.25">
      <c r="A139" s="121"/>
      <c r="B139" s="122"/>
      <c r="C139" s="20" t="s">
        <v>250</v>
      </c>
      <c r="D139" s="52"/>
      <c r="E139" s="123"/>
      <c r="F139" s="49"/>
      <c r="G139" s="50"/>
      <c r="H139" s="51"/>
      <c r="I139" s="51"/>
      <c r="J139" s="51">
        <f>J138+MIN(COUNTIF(J73:J77,"é"),COUNTIF(J79:J83,"é"),COUNTIF(J61:J65,"é"),COUNTIF(J67:J71,"é"),COUNTIF(J49:J53,"é"),COUNTIF(J55:J59,"é"))+MIN(COUNTIF(J92:J96,"é"),COUNTIF(J98:J102,"é"),COUNTIF(J104:J108,"é"),COUNTIF(J110:J114,"é"))</f>
        <v>2</v>
      </c>
      <c r="K139" s="49"/>
      <c r="L139" s="50"/>
      <c r="M139" s="51"/>
      <c r="N139" s="51"/>
      <c r="O139" s="51">
        <f>O138+MIN(COUNTIF(O73:O77,"é"),COUNTIF(O79:O83,"é"),COUNTIF(O61:O65,"é"),COUNTIF(O67:O71,"é"),COUNTIF(O49:O53,"é"),COUNTIF(O55:O59,"é"))+MIN(COUNTIF(O92:O96,"é"),COUNTIF(O98:O102,"é"),COUNTIF(O104:O108,"é"),COUNTIF(O110:O114,"é"))</f>
        <v>3</v>
      </c>
      <c r="P139" s="49"/>
      <c r="Q139" s="50"/>
      <c r="R139" s="51"/>
      <c r="S139" s="51"/>
      <c r="T139" s="51">
        <f>T138+MIN(COUNTIF(T73:T77,"é"),COUNTIF(T79:T83,"é"),COUNTIF(T61:T65,"é"),COUNTIF(T67:T71,"é"),COUNTIF(T49:T53,"é"),COUNTIF(T55:T59,"é"))+MIN(COUNTIF(T92:T96,"é"),COUNTIF(T98:T102,"é"),COUNTIF(T104:T108,"é"),COUNTIF(T110:T114,"é"))</f>
        <v>3</v>
      </c>
      <c r="U139" s="49"/>
      <c r="V139" s="50"/>
      <c r="W139" s="51"/>
      <c r="X139" s="51"/>
      <c r="Y139" s="51">
        <f>Y138+MIN(COUNTIF(Y73:Y77,"é"),COUNTIF(Y79:Y83,"é"),COUNTIF(Y61:Y65,"é"),COUNTIF(Y67:Y71,"é"),COUNTIF(Y49:Y53,"é"),COUNTIF(Y55:Y59,"é"))+MIN(COUNTIF(Y92:Y96,"é"),COUNTIF(Y98:Y102,"é"),COUNTIF(Y104:Y108,"é"),COUNTIF(Y110:Y114,"é"))</f>
        <v>4</v>
      </c>
      <c r="Z139" s="49"/>
      <c r="AA139" s="50"/>
      <c r="AB139" s="51"/>
      <c r="AC139" s="51"/>
      <c r="AD139" s="51">
        <f>AD138+MIN(COUNTIF(AD73:AD77,"é"),COUNTIF(AD79:AD83,"é"),COUNTIF(AD61:AD65,"é"),COUNTIF(AD67:AD71,"é"),COUNTIF(AD49:AD53,"é"),COUNTIF(AD55:AD59,"é"))+MIN(COUNTIF(AD92:AD96,"é"),COUNTIF(AD98:AD102,"é"),COUNTIF(AD104:AD108,"é"),COUNTIF(AD110:AD114,"é"))</f>
        <v>5</v>
      </c>
      <c r="AE139" s="49"/>
      <c r="AF139" s="50"/>
      <c r="AG139" s="51"/>
      <c r="AH139" s="51"/>
      <c r="AI139" s="51">
        <f>AI138+MIN(COUNTIF(AI73:AI77,"é"),COUNTIF(AI79:AI83,"é"),COUNTIF(AI61:AI65,"é"),COUNTIF(AI67:AI71,"é"),COUNTIF(AI49:AI53,"é"),COUNTIF(AI55:AI59,"é"))+MIN(COUNTIF(AI92:AI96,"é"),COUNTIF(AI98:AI102,"é"),COUNTIF(AI104:AI108,"é"),COUNTIF(AI110:AI114,"é"))</f>
        <v>4</v>
      </c>
      <c r="AJ139" s="49"/>
      <c r="AK139" s="50"/>
      <c r="AL139" s="51"/>
      <c r="AM139" s="51"/>
      <c r="AN139" s="51">
        <f>AN138+MIN(COUNTIF(AN73:AN77,"é"),COUNTIF(AN79:AN83,"é"),COUNTIF(AN61:AN65,"é"),COUNTIF(AN67:AN71,"é"),COUNTIF(AN49:AN53,"é"),COUNTIF(AN55:AN59,"é"))+MIN(COUNTIF(AN92:AN96,"é"),COUNTIF(AN98:AN102,"é"),COUNTIF(AN104:AN108,"é"),COUNTIF(AN110:AN114,"é"))</f>
        <v>4</v>
      </c>
      <c r="AO139" s="49"/>
      <c r="AP139" s="82"/>
      <c r="AQ139" s="1"/>
    </row>
    <row r="140" spans="1:47" x14ac:dyDescent="0.25">
      <c r="A140" s="121"/>
      <c r="B140" s="122"/>
      <c r="C140" s="20" t="s">
        <v>251</v>
      </c>
      <c r="D140" s="52"/>
      <c r="E140" s="123"/>
      <c r="F140" s="49"/>
      <c r="G140" s="50"/>
      <c r="H140" s="51"/>
      <c r="I140" s="51"/>
      <c r="J140" s="51">
        <f>J138+MAX(COUNTIF(J73:J77,"é"),COUNTIF(J79:J83,"é"),COUNTIF(J61:J65,"é"),COUNTIF(J67:J71,"é"),COUNTIF(J49:J53,"é"),COUNTIF(J55:J59,"é"))+MAX(COUNTIF(J92:J96,"é"),COUNTIF(J98:J102,"é"),COUNTIF(J104:J108,"é"),COUNTIF(J110:J114,"é"))</f>
        <v>2</v>
      </c>
      <c r="K140" s="49"/>
      <c r="L140" s="50"/>
      <c r="M140" s="51"/>
      <c r="N140" s="51"/>
      <c r="O140" s="51">
        <f>O138+MAX(COUNTIF(O73:O77,"é"),COUNTIF(O79:O83,"é"),COUNTIF(O61:O65,"é"),COUNTIF(O67:O71,"é"),COUNTIF(O49:O53,"é"),COUNTIF(O55:O59,"é"))+MAX(COUNTIF(O92:O96,"é"),COUNTIF(O98:O102,"é"),COUNTIF(O104:O108,"é"),COUNTIF(O110:O114,"é"))</f>
        <v>3</v>
      </c>
      <c r="P140" s="49"/>
      <c r="Q140" s="50"/>
      <c r="R140" s="51"/>
      <c r="S140" s="51"/>
      <c r="T140" s="51">
        <f>T138+MAX(COUNTIF(T73:T77,"é"),COUNTIF(T79:T83,"é"),COUNTIF(T61:T65,"é"),COUNTIF(T67:T71,"é"),COUNTIF(T49:T53,"é"),COUNTIF(T55:T59,"é"))+MAX(COUNTIF(T92:T96,"é"),COUNTIF(T98:T102,"é"),COUNTIF(T104:T108,"é"),COUNTIF(T110:T114,"é"))</f>
        <v>3</v>
      </c>
      <c r="U140" s="49"/>
      <c r="V140" s="50"/>
      <c r="W140" s="51"/>
      <c r="X140" s="51"/>
      <c r="Y140" s="51">
        <f>Y138+MAX(COUNTIF(Y73:Y77,"é"),COUNTIF(Y79:Y83,"é"),COUNTIF(Y61:Y65,"é"),COUNTIF(Y67:Y71,"é"),COUNTIF(Y49:Y53,"é"),COUNTIF(Y55:Y59,"é"))+MAX(COUNTIF(Y92:Y96,"é"),COUNTIF(Y98:Y102,"é"),COUNTIF(Y104:Y108,"é"),COUNTIF(Y110:Y114,"é"))</f>
        <v>4</v>
      </c>
      <c r="Z140" s="49"/>
      <c r="AA140" s="50"/>
      <c r="AB140" s="51"/>
      <c r="AC140" s="51"/>
      <c r="AD140" s="51">
        <f>AD138+MAX(COUNTIF(AD73:AD77,"é"),COUNTIF(AD79:AD83,"é"),COUNTIF(AD61:AD65,"é"),COUNTIF(AD67:AD71,"é"),COUNTIF(AD49:AD53,"é"),COUNTIF(AD55:AD59,"é"))+MAX(COUNTIF(AD92:AD96,"é"),COUNTIF(AD98:AD102,"é"),COUNTIF(AD104:AD108,"é"),COUNTIF(AD110:AD114,"é"))</f>
        <v>6</v>
      </c>
      <c r="AE140" s="49"/>
      <c r="AF140" s="50"/>
      <c r="AG140" s="51"/>
      <c r="AH140" s="51"/>
      <c r="AI140" s="51">
        <f>AI138+MAX(COUNTIF(AI73:AI77,"é"),COUNTIF(AI79:AI83,"é"),COUNTIF(AI61:AI65,"é"),COUNTIF(AI67:AI71,"é"),COUNTIF(AI49:AI53,"é"),COUNTIF(AI55:AI59,"é"))+MAX(COUNTIF(AI92:AI96,"é"),COUNTIF(AI98:AI102,"é"),COUNTIF(AI104:AI108,"é"),COUNTIF(AI110:AI114,"é"))</f>
        <v>5</v>
      </c>
      <c r="AJ140" s="49"/>
      <c r="AK140" s="50"/>
      <c r="AL140" s="51"/>
      <c r="AM140" s="51"/>
      <c r="AN140" s="51">
        <f>AN138+MAX(COUNTIF(AN73:AN77,"é"),COUNTIF(AN79:AN83,"é"),COUNTIF(AN61:AN65,"é"),COUNTIF(AN67:AN71,"é"),COUNTIF(AN49:AN53,"é"),COUNTIF(AN55:AN59,"é"))+MAX(COUNTIF(AN92:AN96,"é"),COUNTIF(AN98:AN102,"é"),COUNTIF(AN104:AN108,"é"),COUNTIF(AN110:AN114,"é"))</f>
        <v>4</v>
      </c>
      <c r="AO140" s="49"/>
      <c r="AP140" s="82"/>
      <c r="AQ140" s="1"/>
    </row>
    <row r="141" spans="1:47" x14ac:dyDescent="0.25">
      <c r="A141" s="121"/>
      <c r="B141" s="122"/>
      <c r="C141" s="35" t="s">
        <v>252</v>
      </c>
      <c r="D141" s="34"/>
      <c r="E141" s="124"/>
      <c r="F141" s="31"/>
      <c r="G141" s="32"/>
      <c r="H141" s="33"/>
      <c r="I141" s="33"/>
      <c r="J141" s="33">
        <f>COUNTIF(J9:J18,"v")+COUNTIF(J20:J26,"v")+COUNTIF(J28:J45,"v")+COUNTIF(J128:J131,"v")+COUNTIF(J148:J151,"v")+COUNTIF(J133:J134,"v")</f>
        <v>5</v>
      </c>
      <c r="K141" s="31"/>
      <c r="L141" s="32"/>
      <c r="M141" s="33"/>
      <c r="N141" s="33"/>
      <c r="O141" s="33">
        <f>COUNTIF(O9:O18,"v")+COUNTIF(O20:O26,"v")+COUNTIF(O28:O45,"v")+COUNTIF(O128:O131,"v")+COUNTIF(O148:O151,"v")+COUNTIF(O133:O134,"v")</f>
        <v>4</v>
      </c>
      <c r="P141" s="31"/>
      <c r="Q141" s="32"/>
      <c r="R141" s="33"/>
      <c r="S141" s="33"/>
      <c r="T141" s="33">
        <f>COUNTIF(T9:T18,"v")+COUNTIF(T20:T26,"v")+COUNTIF(T28:T45,"v")+COUNTIF(T128:T131,"v")+COUNTIF(T148:T151,"v")+COUNTIF(T133:T134,"v")</f>
        <v>5</v>
      </c>
      <c r="U141" s="31"/>
      <c r="V141" s="32"/>
      <c r="W141" s="33"/>
      <c r="X141" s="33"/>
      <c r="Y141" s="33">
        <f>COUNTIF(Y9:Y18,"v")+COUNTIF(Y20:Y26,"v")+COUNTIF(Y28:Y45,"v")+COUNTIF(Y128:Y131,"v")+COUNTIF(Y148:Y151,"v")+COUNTIF(Y133:Y134,"v")</f>
        <v>5</v>
      </c>
      <c r="Z141" s="31"/>
      <c r="AA141" s="32"/>
      <c r="AB141" s="33"/>
      <c r="AC141" s="33"/>
      <c r="AD141" s="33">
        <f>COUNTIF(AD9:AD18,"v")+COUNTIF(AD20:AD26,"v")+COUNTIF(AD28:AD45,"v")+COUNTIF(AD128:AD131,"v")+COUNTIF(AD148:AD151,"v")+COUNTIF(AD133:AD134,"v")</f>
        <v>1</v>
      </c>
      <c r="AE141" s="31"/>
      <c r="AF141" s="32"/>
      <c r="AG141" s="33"/>
      <c r="AH141" s="33"/>
      <c r="AI141" s="33">
        <f>COUNTIF(AI9:AI18,"v")+COUNTIF(AI20:AI26,"v")+COUNTIF(AI28:AI45,"v")+COUNTIF(AI128:AI131,"v")+COUNTIF(AI148:AI151,"v")+COUNTIF(AI133:AI134,"v")</f>
        <v>2</v>
      </c>
      <c r="AJ141" s="31"/>
      <c r="AK141" s="32"/>
      <c r="AL141" s="33"/>
      <c r="AM141" s="33"/>
      <c r="AN141" s="33">
        <f>COUNTIF(AN9:AN18,"v")+COUNTIF(AN20:AN26,"v")+COUNTIF(AN28:AN45,"v")+COUNTIF(AN129:AN131,"v")+COUNTIF(AN148:AN151,"v")+COUNTIF(AN133:AN134,"v")</f>
        <v>1</v>
      </c>
      <c r="AO141" s="31"/>
      <c r="AP141" s="125"/>
      <c r="AQ141" s="1"/>
    </row>
    <row r="142" spans="1:47" x14ac:dyDescent="0.25">
      <c r="A142" s="121"/>
      <c r="B142" s="122"/>
      <c r="C142" s="43" t="s">
        <v>253</v>
      </c>
      <c r="D142" s="42"/>
      <c r="E142" s="126"/>
      <c r="F142" s="41"/>
      <c r="G142" s="39"/>
      <c r="H142" s="40"/>
      <c r="I142" s="40"/>
      <c r="J142" s="40">
        <f>J141+MIN(COUNTIF(J73:J77,"v"),COUNTIF(J79:J83,"v"),COUNTIF(J61:J65,"v"),COUNTIF(J67:J71,"v"),COUNTIF(J49:J53,"v"),COUNTIF(J55:J59,"v"))+MIN(COUNTIF(J92:J96,"v"),COUNTIF(J98:J102,"v"),COUNTIF(J104:J108,"v"),COUNTIF(J110:J114,"v"))</f>
        <v>5</v>
      </c>
      <c r="K142" s="41"/>
      <c r="L142" s="39"/>
      <c r="M142" s="40"/>
      <c r="N142" s="40"/>
      <c r="O142" s="40">
        <f>O141+MIN(COUNTIF(O73:O77,"v"),COUNTIF(O79:O83,"v"),COUNTIF(O61:O65,"v"),COUNTIF(O67:O71,"v"),COUNTIF(O49:O53,"v"),COUNTIF(O55:O59,"v"))+MIN(COUNTIF(O92:O96,"v"),COUNTIF(O98:O102,"v"),COUNTIF(O104:O108,"v"),COUNTIF(O110:O114,"v"))</f>
        <v>4</v>
      </c>
      <c r="P142" s="41"/>
      <c r="Q142" s="39"/>
      <c r="R142" s="40"/>
      <c r="S142" s="40"/>
      <c r="T142" s="40">
        <f>T141+MIN(COUNTIF(T73:T77,"v"),COUNTIF(T79:T83,"v"),COUNTIF(T61:T65,"v"),COUNTIF(T67:T71,"v"),COUNTIF(T49:T53,"v"),COUNTIF(T55:T59,"v"))+MIN(COUNTIF(T92:T96,"v"),COUNTIF(T98:T102,"v"),COUNTIF(T104:T108,"v"),COUNTIF(T110:T114,"v"))</f>
        <v>5</v>
      </c>
      <c r="U142" s="41"/>
      <c r="V142" s="39"/>
      <c r="W142" s="40"/>
      <c r="X142" s="40"/>
      <c r="Y142" s="40">
        <f>Y141+MIN(COUNTIF(Y73:Y77,"v"),COUNTIF(Y79:Y83,"v"),COUNTIF(Y61:Y65,"v"),COUNTIF(Y67:Y71,"v"),COUNTIF(Y49:Y53,"v"),COUNTIF(Y55:Y59,"v"))+MIN(COUNTIF(Y92:Y96,"v"),COUNTIF(Y98:Y102,"v"),COUNTIF(Y104:Y108,"v"),COUNTIF(Y110:Y114,"v"))</f>
        <v>5</v>
      </c>
      <c r="Z142" s="41"/>
      <c r="AA142" s="39"/>
      <c r="AB142" s="40"/>
      <c r="AC142" s="40"/>
      <c r="AD142" s="40">
        <f>AD141+MIN(COUNTIF(AD73:AD77,"v"),COUNTIF(AD79:AD83,"v"),COUNTIF(AD61:AD65,"v"),COUNTIF(AD67:AD71,"v"),COUNTIF(AD49:AD53,"v"),COUNTIF(AD55:AD59,"v"))+MIN(COUNTIF(AD92:AD96,"v"),COUNTIF(AD98:AD102,"v"),COUNTIF(AD104:AD108,"v"),COUNTIF(AD110:AD114,"v"))</f>
        <v>3</v>
      </c>
      <c r="AE142" s="41"/>
      <c r="AF142" s="39"/>
      <c r="AG142" s="40"/>
      <c r="AH142" s="40"/>
      <c r="AI142" s="40">
        <f>AI141+MIN(COUNTIF(AI73:AI77,"v"),COUNTIF(AI79:AI83,"v"),COUNTIF(AI61:AI65,"v"),COUNTIF(AI67:AI71,"v"),COUNTIF(AI49:AI53,"v"),COUNTIF(AI55:AI59,"v"))+MIN(COUNTIF(AI92:AI96,"v"),COUNTIF(AI98:AI102,"v"),COUNTIF(AI104:AI108,"v"),COUNTIF(AI110:AI114,"v"))</f>
        <v>3</v>
      </c>
      <c r="AJ142" s="41"/>
      <c r="AK142" s="39"/>
      <c r="AL142" s="40"/>
      <c r="AM142" s="40"/>
      <c r="AN142" s="40">
        <f>AN141+MIN(COUNTIF(AN73:AN77,"v"),COUNTIF(AN79:AN83,"v"),COUNTIF(AN61:AN65,"v"),COUNTIF(AN67:AN71,"v"),COUNTIF(AN49:AN53,"v"),COUNTIF(AN55:AN59,"v"))+MIN(COUNTIF(AN92:AN96,"v"),COUNTIF(AN98:AN102,"v"),COUNTIF(AN104:AN108,"v"),COUNTIF(AN110:AN114,"v"))</f>
        <v>1</v>
      </c>
      <c r="AO142" s="41"/>
      <c r="AP142" s="127"/>
      <c r="AQ142" s="1"/>
    </row>
    <row r="143" spans="1:47" x14ac:dyDescent="0.25">
      <c r="A143" s="121"/>
      <c r="B143" s="122"/>
      <c r="C143" s="43" t="s">
        <v>254</v>
      </c>
      <c r="D143" s="42"/>
      <c r="E143" s="126"/>
      <c r="F143" s="41"/>
      <c r="G143" s="39"/>
      <c r="H143" s="40"/>
      <c r="I143" s="40"/>
      <c r="J143" s="40">
        <f>J141+MAX(COUNTIF(J73:J77,"v"),COUNTIF(J79:J83,"v"),COUNTIF(J61:J65,"v"),COUNTIF(J67:J71,"v"),COUNTIF(J49:J53,"v"),COUNTIF(J55:J59,"v"))+MAX(COUNTIF(J92:J96,"v"),COUNTIF(J98:J102,"v"),COUNTIF(J104:J108,"v"),COUNTIF(J110:J114,"v"))</f>
        <v>5</v>
      </c>
      <c r="K143" s="41"/>
      <c r="L143" s="39"/>
      <c r="M143" s="40"/>
      <c r="N143" s="40"/>
      <c r="O143" s="40">
        <f>O141+MAX(COUNTIF(O73:O77,"v"),COUNTIF(O79:O83,"v"),COUNTIF(O61:O65,"v"),COUNTIF(O67:O71,"v"),COUNTIF(O49:O53,"v"),COUNTIF(O55:O59,"v"))+MAX(COUNTIF(O92:O96,"v"),COUNTIF(O98:O102,"v"),COUNTIF(O104:O108,"v"),COUNTIF(O110:O114,"v"))</f>
        <v>4</v>
      </c>
      <c r="P143" s="41"/>
      <c r="Q143" s="39"/>
      <c r="R143" s="40"/>
      <c r="S143" s="40"/>
      <c r="T143" s="40">
        <f>T141+MAX(COUNTIF(T73:T77,"v"),COUNTIF(T79:T83,"v"),COUNTIF(T61:T65,"v"),COUNTIF(T67:T71,"v"),COUNTIF(T49:T53,"v"),COUNTIF(T55:T59,"v"))+MAX(COUNTIF(T92:T96,"v"),COUNTIF(T98:T102,"v"),COUNTIF(T104:T108,"v"),COUNTIF(T110:T114,"v"))</f>
        <v>5</v>
      </c>
      <c r="U143" s="41"/>
      <c r="V143" s="39"/>
      <c r="W143" s="40"/>
      <c r="X143" s="40"/>
      <c r="Y143" s="40">
        <f>Y141+MAX(COUNTIF(Y73:Y77,"v"),COUNTIF(Y79:Y83,"v"),COUNTIF(Y61:Y65,"v"),COUNTIF(Y67:Y71,"v"),COUNTIF(Y49:Y53,"v"),COUNTIF(Y55:Y59,"v"))+MAX(COUNTIF(Y92:Y96,"v"),COUNTIF(Y98:Y102,"v"),COUNTIF(Y104:Y108,"v"),COUNTIF(Y110:Y114,"v"))</f>
        <v>5</v>
      </c>
      <c r="Z143" s="41"/>
      <c r="AA143" s="39"/>
      <c r="AB143" s="40"/>
      <c r="AC143" s="40"/>
      <c r="AD143" s="40">
        <f>AD141+MAX(COUNTIF(AD73:AD77,"v"),COUNTIF(AD79:AD83,"v"),COUNTIF(AD61:AD65,"v"),COUNTIF(AD67:AD71,"v"),COUNTIF(AD49:AD53,"v"),COUNTIF(AD55:AD59,"v"))+MAX(COUNTIF(AD92:AD96,"v"),COUNTIF(AD98:AD102,"v"),COUNTIF(AD104:AD108,"v"),COUNTIF(AD110:AD114,"v"))</f>
        <v>4</v>
      </c>
      <c r="AE143" s="41"/>
      <c r="AF143" s="39"/>
      <c r="AG143" s="40"/>
      <c r="AH143" s="40"/>
      <c r="AI143" s="40">
        <f>AI141+MAX(COUNTIF(AI73:AI77,"v"),COUNTIF(AI79:AI83,"v"),COUNTIF(AI61:AI65,"v"),COUNTIF(AI67:AI71,"v"),COUNTIF(AI49:AI53,"v"),COUNTIF(AI55:AI59,"v"))+MAX(COUNTIF(AI92:AI96,"v"),COUNTIF(AI98:AI102,"v"),COUNTIF(AI104:AI108,"v"),COUNTIF(AI110:AI114,"v"))</f>
        <v>4</v>
      </c>
      <c r="AJ143" s="41"/>
      <c r="AK143" s="39"/>
      <c r="AL143" s="40"/>
      <c r="AM143" s="40"/>
      <c r="AN143" s="40">
        <f>AN141+MAX(COUNTIF(AN73:AN77,"v"),COUNTIF(AN79:AN83,"v"),COUNTIF(AN61:AN65,"v"),COUNTIF(AN67:AN71,"v"),COUNTIF(AN49:AN53,"v"),COUNTIF(AN55:AN59,"v"))+MAX(COUNTIF(AN92:AN96,"v"),COUNTIF(AN98:AN102,"v"),COUNTIF(AN104:AN108,"v"),COUNTIF(AN110:AN114,"v"))</f>
        <v>1</v>
      </c>
      <c r="AO143" s="41"/>
      <c r="AP143" s="127"/>
      <c r="AQ143" s="1"/>
    </row>
    <row r="144" spans="1:47" ht="13.5" thickBot="1" x14ac:dyDescent="0.3">
      <c r="A144" s="128"/>
      <c r="B144" s="276"/>
      <c r="C144" s="129" t="s">
        <v>255</v>
      </c>
      <c r="D144" s="64"/>
      <c r="E144" s="130"/>
      <c r="F144" s="60"/>
      <c r="G144" s="61"/>
      <c r="H144" s="62"/>
      <c r="I144" s="62"/>
      <c r="J144" s="62">
        <f>COUNTIF(J9:J18,"a")+COUNTIF(J20:J26,"a")+COUNTIF(J28:J45,"a")+COUNTIF(J128:J131,"a")+COUNTIF(J148:J151,"a")+COUNTIF(J133:J134,"a")</f>
        <v>0</v>
      </c>
      <c r="K144" s="60"/>
      <c r="L144" s="61"/>
      <c r="M144" s="62"/>
      <c r="N144" s="62"/>
      <c r="O144" s="62">
        <f>COUNTIF(O9:O18,"a")+COUNTIF(O20:O26,"a")+COUNTIF(O28:O45,"a")+COUNTIF(O128:O131,"a")+COUNTIF(O148:O151,"a")+COUNTIF(O133:O134,"a")</f>
        <v>1</v>
      </c>
      <c r="P144" s="60"/>
      <c r="Q144" s="61"/>
      <c r="R144" s="62"/>
      <c r="S144" s="62"/>
      <c r="T144" s="62">
        <f>COUNTIF(T9:T18,"a")+COUNTIF(T20:T26,"a")+COUNTIF(T28:T45,"a")+COUNTIF(T128:T131,"a")+COUNTIF(T148:T151,"a")+COUNTIF(T133:T134,"a")</f>
        <v>1</v>
      </c>
      <c r="U144" s="60"/>
      <c r="V144" s="61"/>
      <c r="W144" s="62"/>
      <c r="X144" s="62"/>
      <c r="Y144" s="62">
        <f>COUNTIF(Y9:Y18,"a")+COUNTIF(Y20:Y26,"a")+COUNTIF(Y28:Y45,"a")+COUNTIF(Y128:Y131,"a")+COUNTIF(Y148:Y151,"a")+COUNTIF(Y133:Y134,"a")</f>
        <v>0</v>
      </c>
      <c r="Z144" s="60"/>
      <c r="AA144" s="61"/>
      <c r="AB144" s="62"/>
      <c r="AC144" s="62"/>
      <c r="AD144" s="62">
        <f>COUNTIF(AD9:AD18,"a")+COUNTIF(AD20:AD26,"a")+COUNTIF(AD28:AD45,"a")+COUNTIF(AD128:AD131,"a")+COUNTIF(AD148:AD151,"a")+COUNTIF(AD133:AD134,"a")</f>
        <v>0</v>
      </c>
      <c r="AE144" s="60"/>
      <c r="AF144" s="61"/>
      <c r="AG144" s="62"/>
      <c r="AH144" s="62"/>
      <c r="AI144" s="62">
        <f>COUNTIF(AI9:AI18,"a")+COUNTIF(AI20:AI26,"a")+COUNTIF(AI28:AI45,"a")+COUNTIF(AI128:AI131,"a")+COUNTIF(AI148:AI151,"a")+COUNTIF(AI133:AI134,"a")</f>
        <v>0</v>
      </c>
      <c r="AJ144" s="60"/>
      <c r="AK144" s="61"/>
      <c r="AL144" s="62"/>
      <c r="AM144" s="62"/>
      <c r="AN144" s="62">
        <f>COUNTIF(AN9:AN18,"a")+COUNTIF(AN20:AN26,"a")+COUNTIF(AN28:AN45,"a")+COUNTIF(AN129:AN131,"a")+COUNTIF(AN148:AN151,"a")+COUNTIF(AN133:AN134,"a")</f>
        <v>0</v>
      </c>
      <c r="AO144" s="60"/>
      <c r="AP144" s="64"/>
      <c r="AQ144" s="1"/>
    </row>
    <row r="145" spans="1:49" ht="13.5" thickBot="1" x14ac:dyDescent="0.3">
      <c r="A145" s="330" t="s">
        <v>256</v>
      </c>
      <c r="B145" s="331"/>
      <c r="C145" s="332"/>
      <c r="D145" s="12"/>
      <c r="E145" s="13">
        <f>G145+H145+I145+L145+M145+N145+Q145+R145+S145+V145+W145+X145+AA145+AB145+AC145+AF145+AG145+AH145+AK145+AL145+AM145</f>
        <v>8</v>
      </c>
      <c r="F145" s="17">
        <v>4</v>
      </c>
      <c r="G145" s="15">
        <f>SUM(G148:G151)</f>
        <v>0</v>
      </c>
      <c r="H145" s="16">
        <f>SUM(H148:H151)</f>
        <v>0</v>
      </c>
      <c r="I145" s="16">
        <f>SUM(I148:I151)</f>
        <v>0</v>
      </c>
      <c r="J145" s="16">
        <f>COUNTA(J148:J151)</f>
        <v>0</v>
      </c>
      <c r="K145" s="17">
        <f>SUM(K148:K151)</f>
        <v>0</v>
      </c>
      <c r="L145" s="15">
        <f>SUM(L148:L151)</f>
        <v>0</v>
      </c>
      <c r="M145" s="16">
        <f>SUM(M148:M151)</f>
        <v>2</v>
      </c>
      <c r="N145" s="16">
        <f>SUM(N148:N151)</f>
        <v>0</v>
      </c>
      <c r="O145" s="16">
        <v>0</v>
      </c>
      <c r="P145" s="17">
        <f>SUM(P148:P151)</f>
        <v>0</v>
      </c>
      <c r="Q145" s="15">
        <f>SUM(Q148:Q151)</f>
        <v>0</v>
      </c>
      <c r="R145" s="16">
        <f>SUM(R148:R151)</f>
        <v>2</v>
      </c>
      <c r="S145" s="16">
        <f>SUM(S148:S151)</f>
        <v>0</v>
      </c>
      <c r="T145" s="16">
        <v>0</v>
      </c>
      <c r="U145" s="17">
        <f>SUM(U148:U151)</f>
        <v>0</v>
      </c>
      <c r="V145" s="15">
        <f>SUM(V148:V151)</f>
        <v>0</v>
      </c>
      <c r="W145" s="16">
        <f>SUM(W148:W151)</f>
        <v>2</v>
      </c>
      <c r="X145" s="16">
        <f>SUM(X148:X151)</f>
        <v>0</v>
      </c>
      <c r="Y145" s="16">
        <v>0</v>
      </c>
      <c r="Z145" s="17">
        <f>SUM(Z148:Z151)</f>
        <v>2</v>
      </c>
      <c r="AA145" s="15">
        <f>SUM(AA148:AA151)</f>
        <v>0</v>
      </c>
      <c r="AB145" s="16">
        <f>SUM(AB148:AB151)</f>
        <v>2</v>
      </c>
      <c r="AC145" s="16">
        <f>SUM(AC148:AC151)</f>
        <v>0</v>
      </c>
      <c r="AD145" s="16">
        <v>0</v>
      </c>
      <c r="AE145" s="17">
        <f>SUM(AE148:AE151)</f>
        <v>2</v>
      </c>
      <c r="AF145" s="15">
        <f>SUM(AF148:AF151)</f>
        <v>0</v>
      </c>
      <c r="AG145" s="16">
        <f>SUM(AG148:AG151)</f>
        <v>0</v>
      </c>
      <c r="AH145" s="16">
        <f>SUM(AH148:AH151)</f>
        <v>0</v>
      </c>
      <c r="AI145" s="16">
        <f>COUNTA(AI148:AI151)</f>
        <v>0</v>
      </c>
      <c r="AJ145" s="17">
        <f>SUM(AJ148:AJ151)</f>
        <v>0</v>
      </c>
      <c r="AK145" s="15">
        <f>SUM(AK148:AK151)</f>
        <v>0</v>
      </c>
      <c r="AL145" s="16">
        <f>SUM(AL148:AL151)</f>
        <v>0</v>
      </c>
      <c r="AM145" s="16">
        <f>SUM(AM148:AM151)</f>
        <v>0</v>
      </c>
      <c r="AN145" s="16">
        <f>COUNTA(AN148:AN151)</f>
        <v>0</v>
      </c>
      <c r="AO145" s="17">
        <f>SUM(AO148:AO151)</f>
        <v>0</v>
      </c>
      <c r="AP145" s="12"/>
      <c r="AQ145" s="1"/>
    </row>
    <row r="146" spans="1:49" x14ac:dyDescent="0.2">
      <c r="A146" s="47" t="s">
        <v>257</v>
      </c>
      <c r="B146" s="43" t="s">
        <v>413</v>
      </c>
      <c r="C146" s="38" t="s">
        <v>414</v>
      </c>
      <c r="D146" s="37"/>
      <c r="E146" s="23">
        <v>3</v>
      </c>
      <c r="F146" s="31">
        <v>2</v>
      </c>
      <c r="G146" s="39">
        <v>0</v>
      </c>
      <c r="H146" s="40">
        <v>0</v>
      </c>
      <c r="I146" s="40">
        <v>3</v>
      </c>
      <c r="J146" s="40" t="s">
        <v>262</v>
      </c>
      <c r="K146" s="41">
        <v>2</v>
      </c>
      <c r="L146" s="39"/>
      <c r="M146" s="40"/>
      <c r="N146" s="40"/>
      <c r="O146" s="40"/>
      <c r="P146" s="310"/>
      <c r="Q146" s="132"/>
      <c r="R146" s="133"/>
      <c r="S146" s="133"/>
      <c r="T146" s="133"/>
      <c r="U146" s="134"/>
      <c r="V146" s="132"/>
      <c r="W146" s="133"/>
      <c r="X146" s="133"/>
      <c r="Y146" s="133"/>
      <c r="Z146" s="134"/>
      <c r="AA146" s="132"/>
      <c r="AB146" s="133"/>
      <c r="AC146" s="133"/>
      <c r="AD146" s="133"/>
      <c r="AE146" s="134"/>
      <c r="AF146" s="50"/>
      <c r="AG146" s="51"/>
      <c r="AH146" s="51"/>
      <c r="AI146" s="51"/>
      <c r="AJ146" s="49"/>
      <c r="AK146" s="132"/>
      <c r="AL146" s="133"/>
      <c r="AM146" s="133"/>
      <c r="AN146" s="133"/>
      <c r="AO146" s="134"/>
      <c r="AP146" s="135"/>
      <c r="AQ146" s="1"/>
    </row>
    <row r="147" spans="1:49" x14ac:dyDescent="0.25">
      <c r="A147" s="47" t="s">
        <v>259</v>
      </c>
      <c r="B147" s="43" t="s">
        <v>415</v>
      </c>
      <c r="C147" s="38" t="s">
        <v>416</v>
      </c>
      <c r="D147" s="37"/>
      <c r="E147" s="23">
        <v>3</v>
      </c>
      <c r="F147" s="31">
        <v>2</v>
      </c>
      <c r="G147" s="39"/>
      <c r="H147" s="40"/>
      <c r="I147" s="40"/>
      <c r="J147" s="40"/>
      <c r="K147" s="41"/>
      <c r="L147" s="39">
        <v>0</v>
      </c>
      <c r="M147" s="40">
        <v>0</v>
      </c>
      <c r="N147" s="40">
        <v>3</v>
      </c>
      <c r="O147" s="40" t="s">
        <v>262</v>
      </c>
      <c r="P147" s="41">
        <v>2</v>
      </c>
      <c r="Q147" s="39"/>
      <c r="R147" s="40"/>
      <c r="S147" s="40"/>
      <c r="T147" s="40"/>
      <c r="U147" s="41"/>
      <c r="V147" s="39"/>
      <c r="W147" s="40"/>
      <c r="X147" s="40"/>
      <c r="Y147" s="40"/>
      <c r="Z147" s="41"/>
      <c r="AA147" s="39"/>
      <c r="AB147" s="40"/>
      <c r="AC147" s="40"/>
      <c r="AD147" s="40"/>
      <c r="AE147" s="41"/>
      <c r="AF147" s="32"/>
      <c r="AG147" s="33"/>
      <c r="AH147" s="33"/>
      <c r="AI147" s="33"/>
      <c r="AJ147" s="31"/>
      <c r="AK147" s="39"/>
      <c r="AL147" s="40"/>
      <c r="AM147" s="40"/>
      <c r="AN147" s="40"/>
      <c r="AO147" s="41"/>
      <c r="AP147" s="42"/>
      <c r="AQ147" s="1"/>
    </row>
    <row r="148" spans="1:49" x14ac:dyDescent="0.25">
      <c r="A148" s="47" t="s">
        <v>260</v>
      </c>
      <c r="B148" s="43" t="s">
        <v>315</v>
      </c>
      <c r="C148" s="38" t="s">
        <v>258</v>
      </c>
      <c r="D148" s="37"/>
      <c r="E148" s="23">
        <f>G148+H148+I148+L148+M148+N148+Q148+R148+S148+V148+W148+X148+AA148+AB148+AC148+AF148+AG148+AH148+AK148+AL148+AM148</f>
        <v>2</v>
      </c>
      <c r="F148" s="31">
        <f>K148+P148+U148+Z148+AE148+AJ148+AO148</f>
        <v>2</v>
      </c>
      <c r="G148" s="39"/>
      <c r="H148" s="40"/>
      <c r="I148" s="40"/>
      <c r="J148" s="40"/>
      <c r="K148" s="41"/>
      <c r="L148" s="39"/>
      <c r="M148" s="40"/>
      <c r="N148" s="40"/>
      <c r="O148" s="40"/>
      <c r="P148" s="134"/>
      <c r="Q148" s="132"/>
      <c r="R148" s="133"/>
      <c r="S148" s="133"/>
      <c r="T148" s="133"/>
      <c r="U148" s="134"/>
      <c r="V148" s="132">
        <v>0</v>
      </c>
      <c r="W148" s="133">
        <v>2</v>
      </c>
      <c r="X148" s="133">
        <v>0</v>
      </c>
      <c r="Y148" s="133" t="s">
        <v>25</v>
      </c>
      <c r="Z148" s="134">
        <v>2</v>
      </c>
      <c r="AA148" s="132"/>
      <c r="AB148" s="133"/>
      <c r="AC148" s="133"/>
      <c r="AD148" s="133"/>
      <c r="AE148" s="134"/>
      <c r="AF148" s="50"/>
      <c r="AG148" s="51"/>
      <c r="AH148" s="51"/>
      <c r="AI148" s="51"/>
      <c r="AJ148" s="49"/>
      <c r="AK148" s="132"/>
      <c r="AL148" s="133"/>
      <c r="AM148" s="133"/>
      <c r="AN148" s="133"/>
      <c r="AO148" s="134"/>
      <c r="AP148" s="135"/>
      <c r="AQ148" s="1"/>
    </row>
    <row r="149" spans="1:49" x14ac:dyDescent="0.25">
      <c r="A149" s="47" t="s">
        <v>263</v>
      </c>
      <c r="B149" s="43" t="s">
        <v>315</v>
      </c>
      <c r="C149" s="38" t="s">
        <v>258</v>
      </c>
      <c r="D149" s="37"/>
      <c r="E149" s="23">
        <f>G149+H149+I149+L149+M149+N149+Q149+R149+S149+V149+W149+X149+AA149+AB149+AC149+AF149+AG149+AH149+AK149+AL149+AM149</f>
        <v>2</v>
      </c>
      <c r="F149" s="31">
        <f>K149+P149+U149+Z149+AE149+AJ149+AO149</f>
        <v>2</v>
      </c>
      <c r="G149" s="39"/>
      <c r="H149" s="40"/>
      <c r="I149" s="40"/>
      <c r="J149" s="40"/>
      <c r="K149" s="41"/>
      <c r="L149" s="39"/>
      <c r="M149" s="40"/>
      <c r="N149" s="40"/>
      <c r="O149" s="40"/>
      <c r="P149" s="41"/>
      <c r="Q149" s="39"/>
      <c r="R149" s="40"/>
      <c r="S149" s="40"/>
      <c r="T149" s="40"/>
      <c r="U149" s="41"/>
      <c r="V149" s="39"/>
      <c r="W149" s="40"/>
      <c r="X149" s="40"/>
      <c r="Y149" s="40"/>
      <c r="Z149" s="41"/>
      <c r="AA149" s="39">
        <v>0</v>
      </c>
      <c r="AB149" s="40">
        <v>2</v>
      </c>
      <c r="AC149" s="40">
        <v>0</v>
      </c>
      <c r="AD149" s="40" t="s">
        <v>25</v>
      </c>
      <c r="AE149" s="41">
        <v>2</v>
      </c>
      <c r="AF149" s="32"/>
      <c r="AG149" s="33"/>
      <c r="AH149" s="33"/>
      <c r="AI149" s="33"/>
      <c r="AJ149" s="31"/>
      <c r="AK149" s="39"/>
      <c r="AL149" s="40"/>
      <c r="AM149" s="40"/>
      <c r="AN149" s="40"/>
      <c r="AO149" s="41"/>
      <c r="AP149" s="42"/>
      <c r="AQ149" s="1"/>
    </row>
    <row r="150" spans="1:49" x14ac:dyDescent="0.25">
      <c r="A150" s="47" t="s">
        <v>417</v>
      </c>
      <c r="B150" s="43" t="s">
        <v>297</v>
      </c>
      <c r="C150" s="38" t="s">
        <v>261</v>
      </c>
      <c r="D150" s="37"/>
      <c r="E150" s="23">
        <f>G150+H150+I150+L150+M150+N150+Q150+R150+S150+V150+W150+X150+AA150+AB150+AC150+AF150+AG150+AH150+AK150+AL150+AM150</f>
        <v>2</v>
      </c>
      <c r="F150" s="31">
        <f>K150+P150+U150+Z150+AE150+AJ150+AO150</f>
        <v>0</v>
      </c>
      <c r="G150" s="39"/>
      <c r="H150" s="40"/>
      <c r="I150" s="40"/>
      <c r="J150" s="40"/>
      <c r="K150" s="41"/>
      <c r="L150" s="39">
        <v>0</v>
      </c>
      <c r="M150" s="40">
        <v>2</v>
      </c>
      <c r="N150" s="40">
        <v>0</v>
      </c>
      <c r="O150" s="40" t="s">
        <v>262</v>
      </c>
      <c r="P150" s="41">
        <v>0</v>
      </c>
      <c r="Q150" s="39"/>
      <c r="R150" s="40"/>
      <c r="S150" s="40"/>
      <c r="T150" s="40"/>
      <c r="U150" s="41"/>
      <c r="V150" s="39"/>
      <c r="W150" s="40"/>
      <c r="X150" s="40"/>
      <c r="Y150" s="40"/>
      <c r="Z150" s="41"/>
      <c r="AA150" s="39"/>
      <c r="AB150" s="40"/>
      <c r="AC150" s="40"/>
      <c r="AD150" s="40"/>
      <c r="AE150" s="41"/>
      <c r="AF150" s="32"/>
      <c r="AG150" s="33"/>
      <c r="AH150" s="33"/>
      <c r="AI150" s="33"/>
      <c r="AJ150" s="31"/>
      <c r="AK150" s="39"/>
      <c r="AL150" s="40"/>
      <c r="AM150" s="40"/>
      <c r="AN150" s="40"/>
      <c r="AO150" s="41"/>
      <c r="AP150" s="42"/>
      <c r="AQ150" s="1"/>
    </row>
    <row r="151" spans="1:49" ht="13.5" thickBot="1" x14ac:dyDescent="0.3">
      <c r="A151" s="47" t="s">
        <v>418</v>
      </c>
      <c r="B151" s="43" t="s">
        <v>298</v>
      </c>
      <c r="C151" s="38" t="s">
        <v>264</v>
      </c>
      <c r="D151" s="37"/>
      <c r="E151" s="45">
        <f>G151+H151+I151+L151+M151+N151+Q151+R151+S151+V151+W151+X151+AA151+AB151+AC151+AF151+AG151+AH151+AK151+AL151+AM151</f>
        <v>2</v>
      </c>
      <c r="F151" s="41">
        <f>K151+P151+U151+Z151+AE151+AJ151+AO151</f>
        <v>0</v>
      </c>
      <c r="G151" s="39"/>
      <c r="H151" s="40"/>
      <c r="I151" s="40"/>
      <c r="J151" s="40"/>
      <c r="K151" s="41"/>
      <c r="L151" s="39"/>
      <c r="M151" s="40"/>
      <c r="N151" s="40"/>
      <c r="O151" s="40"/>
      <c r="P151" s="41"/>
      <c r="Q151" s="39">
        <v>0</v>
      </c>
      <c r="R151" s="40">
        <v>2</v>
      </c>
      <c r="S151" s="40">
        <v>0</v>
      </c>
      <c r="T151" s="40" t="s">
        <v>262</v>
      </c>
      <c r="U151" s="41">
        <v>0</v>
      </c>
      <c r="V151" s="39"/>
      <c r="W151" s="40"/>
      <c r="X151" s="40"/>
      <c r="Y151" s="40"/>
      <c r="Z151" s="41"/>
      <c r="AA151" s="39"/>
      <c r="AB151" s="40"/>
      <c r="AC151" s="40"/>
      <c r="AD151" s="40"/>
      <c r="AE151" s="41"/>
      <c r="AF151" s="39"/>
      <c r="AG151" s="40"/>
      <c r="AH151" s="40"/>
      <c r="AI151" s="40"/>
      <c r="AJ151" s="41"/>
      <c r="AK151" s="39"/>
      <c r="AL151" s="40"/>
      <c r="AM151" s="40"/>
      <c r="AN151" s="40"/>
      <c r="AO151" s="41"/>
      <c r="AP151" s="42"/>
      <c r="AQ151" s="1"/>
    </row>
    <row r="152" spans="1:49" x14ac:dyDescent="0.25">
      <c r="A152" s="47" t="s">
        <v>419</v>
      </c>
      <c r="B152" s="282" t="s">
        <v>404</v>
      </c>
      <c r="C152" s="283" t="s">
        <v>405</v>
      </c>
      <c r="D152" s="273"/>
      <c r="E152" s="284">
        <f t="shared" ref="E152:E153" si="40">G152+H152+I152+L152+M152+N152+Q152+R152+S152+V152+W152+X152+AA152+AB152+AC152+AF152+AG152+AH152+AK152+AL152+AM152</f>
        <v>1</v>
      </c>
      <c r="F152" s="108">
        <f t="shared" ref="F152:F153" si="41">K152+P152+U152+Z152+AE152+AJ152+AO152</f>
        <v>0</v>
      </c>
      <c r="G152" s="109">
        <v>0</v>
      </c>
      <c r="H152" s="110">
        <v>1</v>
      </c>
      <c r="I152" s="110">
        <v>0</v>
      </c>
      <c r="J152" s="110" t="s">
        <v>262</v>
      </c>
      <c r="K152" s="108">
        <v>0</v>
      </c>
      <c r="L152" s="109"/>
      <c r="M152" s="110"/>
      <c r="N152" s="110"/>
      <c r="O152" s="110"/>
      <c r="P152" s="108"/>
      <c r="Q152" s="109"/>
      <c r="R152" s="110"/>
      <c r="S152" s="110"/>
      <c r="T152" s="110"/>
      <c r="U152" s="108"/>
      <c r="V152" s="109"/>
      <c r="W152" s="110"/>
      <c r="X152" s="110"/>
      <c r="Y152" s="110"/>
      <c r="Z152" s="108"/>
      <c r="AA152" s="109"/>
      <c r="AB152" s="110"/>
      <c r="AC152" s="110"/>
      <c r="AD152" s="110"/>
      <c r="AE152" s="108"/>
      <c r="AF152" s="25"/>
      <c r="AG152" s="26"/>
      <c r="AH152" s="26"/>
      <c r="AI152" s="26"/>
      <c r="AJ152" s="24"/>
      <c r="AK152" s="109"/>
      <c r="AL152" s="110"/>
      <c r="AM152" s="110"/>
      <c r="AN152" s="110"/>
      <c r="AO152" s="108"/>
      <c r="AP152" s="106"/>
      <c r="AQ152" s="1"/>
    </row>
    <row r="153" spans="1:49" ht="13.5" thickBot="1" x14ac:dyDescent="0.3">
      <c r="A153" s="47" t="s">
        <v>420</v>
      </c>
      <c r="B153" s="100" t="s">
        <v>406</v>
      </c>
      <c r="C153" s="278" t="s">
        <v>407</v>
      </c>
      <c r="D153" s="279"/>
      <c r="E153" s="280">
        <f t="shared" si="40"/>
        <v>1</v>
      </c>
      <c r="F153" s="60">
        <f t="shared" si="41"/>
        <v>0</v>
      </c>
      <c r="G153" s="61"/>
      <c r="H153" s="62"/>
      <c r="I153" s="62"/>
      <c r="J153" s="62"/>
      <c r="K153" s="60"/>
      <c r="L153" s="61">
        <v>0</v>
      </c>
      <c r="M153" s="62">
        <v>1</v>
      </c>
      <c r="N153" s="62">
        <v>0</v>
      </c>
      <c r="O153" s="62" t="s">
        <v>262</v>
      </c>
      <c r="P153" s="60">
        <v>0</v>
      </c>
      <c r="Q153" s="61"/>
      <c r="R153" s="62"/>
      <c r="S153" s="62"/>
      <c r="T153" s="62"/>
      <c r="U153" s="60"/>
      <c r="V153" s="61"/>
      <c r="W153" s="62"/>
      <c r="X153" s="62"/>
      <c r="Y153" s="62"/>
      <c r="Z153" s="60"/>
      <c r="AA153" s="61"/>
      <c r="AB153" s="62"/>
      <c r="AC153" s="62"/>
      <c r="AD153" s="62"/>
      <c r="AE153" s="60"/>
      <c r="AF153" s="61"/>
      <c r="AG153" s="62"/>
      <c r="AH153" s="62"/>
      <c r="AI153" s="62"/>
      <c r="AJ153" s="60"/>
      <c r="AK153" s="61"/>
      <c r="AL153" s="62"/>
      <c r="AM153" s="62"/>
      <c r="AN153" s="62"/>
      <c r="AO153" s="60"/>
      <c r="AP153" s="64"/>
    </row>
    <row r="154" spans="1:49" x14ac:dyDescent="0.25">
      <c r="A154" s="1"/>
      <c r="B154" s="136"/>
      <c r="C154" s="1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"/>
    </row>
    <row r="155" spans="1:49" ht="13.5" customHeight="1" thickBot="1" x14ac:dyDescent="0.25">
      <c r="A155" s="138"/>
      <c r="B155" s="138"/>
      <c r="C155" s="138"/>
      <c r="D155" s="139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1"/>
      <c r="AB155" s="141"/>
      <c r="AC155" s="141"/>
      <c r="AD155" s="141"/>
      <c r="AE155" s="141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3"/>
    </row>
    <row r="156" spans="1:49" s="145" customFormat="1" ht="15.75" customHeight="1" thickBot="1" x14ac:dyDescent="0.3">
      <c r="A156" s="333" t="s">
        <v>265</v>
      </c>
      <c r="B156" s="334"/>
      <c r="C156" s="334"/>
      <c r="D156" s="335"/>
      <c r="E156" s="336" t="s">
        <v>266</v>
      </c>
      <c r="F156" s="338" t="s">
        <v>267</v>
      </c>
      <c r="G156" s="321" t="s">
        <v>268</v>
      </c>
      <c r="H156" s="322"/>
      <c r="I156" s="322"/>
      <c r="J156" s="322"/>
      <c r="K156" s="322"/>
      <c r="L156" s="321" t="s">
        <v>268</v>
      </c>
      <c r="M156" s="322"/>
      <c r="N156" s="322"/>
      <c r="O156" s="322"/>
      <c r="P156" s="323"/>
      <c r="Q156" s="140"/>
      <c r="R156" s="140"/>
      <c r="S156" s="140"/>
      <c r="T156" s="140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144"/>
    </row>
    <row r="157" spans="1:49" s="145" customFormat="1" ht="15" x14ac:dyDescent="0.25">
      <c r="A157" s="146"/>
      <c r="B157" s="147" t="s">
        <v>269</v>
      </c>
      <c r="C157" s="148" t="s">
        <v>4</v>
      </c>
      <c r="D157" s="149"/>
      <c r="E157" s="337"/>
      <c r="F157" s="339"/>
      <c r="G157" s="324" t="s">
        <v>33</v>
      </c>
      <c r="H157" s="325"/>
      <c r="I157" s="325"/>
      <c r="J157" s="325"/>
      <c r="K157" s="325"/>
      <c r="L157" s="324" t="s">
        <v>35</v>
      </c>
      <c r="M157" s="325"/>
      <c r="N157" s="325"/>
      <c r="O157" s="325"/>
      <c r="P157" s="326"/>
      <c r="Q157" s="140"/>
      <c r="R157" s="140"/>
      <c r="S157" s="140"/>
      <c r="T157" s="140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144"/>
    </row>
    <row r="158" spans="1:49" s="145" customFormat="1" ht="17.25" customHeight="1" x14ac:dyDescent="0.25">
      <c r="A158" s="150"/>
      <c r="B158" s="150"/>
      <c r="C158" s="150"/>
      <c r="D158" s="151"/>
      <c r="E158" s="150"/>
      <c r="F158" s="151"/>
      <c r="G158" s="151" t="s">
        <v>18</v>
      </c>
      <c r="H158" s="151" t="s">
        <v>19</v>
      </c>
      <c r="I158" s="151" t="s">
        <v>20</v>
      </c>
      <c r="J158" s="151" t="s">
        <v>21</v>
      </c>
      <c r="K158" s="299" t="s">
        <v>22</v>
      </c>
      <c r="L158" s="304" t="s">
        <v>18</v>
      </c>
      <c r="M158" s="151" t="s">
        <v>19</v>
      </c>
      <c r="N158" s="151" t="s">
        <v>20</v>
      </c>
      <c r="O158" s="151" t="s">
        <v>21</v>
      </c>
      <c r="P158" s="305" t="s">
        <v>22</v>
      </c>
      <c r="Q158" s="140"/>
      <c r="R158" s="140"/>
      <c r="S158" s="140"/>
      <c r="T158" s="140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144"/>
      <c r="AW158" s="152"/>
    </row>
    <row r="159" spans="1:49" s="145" customFormat="1" ht="15" customHeight="1" x14ac:dyDescent="0.25">
      <c r="A159" s="146"/>
      <c r="B159" s="153"/>
      <c r="C159" s="154" t="s">
        <v>270</v>
      </c>
      <c r="D159" s="155"/>
      <c r="E159" s="146"/>
      <c r="F159" s="156"/>
      <c r="G159" s="157"/>
      <c r="H159" s="158"/>
      <c r="I159" s="158"/>
      <c r="J159" s="158"/>
      <c r="K159" s="300">
        <v>20</v>
      </c>
      <c r="L159" s="306"/>
      <c r="M159" s="159"/>
      <c r="N159" s="159"/>
      <c r="O159" s="159"/>
      <c r="P159" s="156">
        <v>20</v>
      </c>
      <c r="Q159" s="140"/>
      <c r="R159" s="140"/>
      <c r="S159" s="140"/>
      <c r="T159" s="140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144"/>
    </row>
    <row r="160" spans="1:49" ht="12.75" customHeight="1" x14ac:dyDescent="0.2">
      <c r="A160" s="160"/>
      <c r="B160" s="161"/>
      <c r="C160" s="162" t="s">
        <v>271</v>
      </c>
      <c r="D160" s="163"/>
      <c r="E160" s="160"/>
      <c r="F160" s="164"/>
      <c r="G160" s="165"/>
      <c r="H160" s="166"/>
      <c r="I160" s="166"/>
      <c r="J160" s="166"/>
      <c r="K160" s="301">
        <v>3</v>
      </c>
      <c r="L160" s="307"/>
      <c r="M160" s="167"/>
      <c r="N160" s="167"/>
      <c r="O160" s="167"/>
      <c r="P160" s="164">
        <v>3</v>
      </c>
      <c r="Q160" s="140"/>
      <c r="R160" s="140"/>
      <c r="S160" s="140"/>
      <c r="T160" s="140"/>
    </row>
    <row r="161" spans="1:56" ht="13.5" customHeight="1" x14ac:dyDescent="0.2">
      <c r="A161" s="160"/>
      <c r="B161" s="161"/>
      <c r="C161" s="162" t="s">
        <v>272</v>
      </c>
      <c r="D161" s="163"/>
      <c r="E161" s="160"/>
      <c r="F161" s="164"/>
      <c r="G161" s="165"/>
      <c r="H161" s="166"/>
      <c r="I161" s="166"/>
      <c r="J161" s="166"/>
      <c r="K161" s="301">
        <v>3</v>
      </c>
      <c r="L161" s="307"/>
      <c r="M161" s="167"/>
      <c r="N161" s="167"/>
      <c r="O161" s="167"/>
      <c r="P161" s="164">
        <v>3</v>
      </c>
      <c r="Q161" s="140"/>
      <c r="R161" s="140"/>
      <c r="S161" s="140"/>
      <c r="T161" s="140"/>
    </row>
    <row r="162" spans="1:56" ht="15" customHeight="1" x14ac:dyDescent="0.2">
      <c r="A162" s="160"/>
      <c r="B162" s="161"/>
      <c r="C162" s="162" t="s">
        <v>273</v>
      </c>
      <c r="D162" s="163"/>
      <c r="E162" s="160"/>
      <c r="F162" s="164"/>
      <c r="G162" s="165"/>
      <c r="H162" s="166"/>
      <c r="I162" s="166"/>
      <c r="J162" s="166"/>
      <c r="K162" s="301">
        <v>3</v>
      </c>
      <c r="L162" s="307"/>
      <c r="M162" s="167"/>
      <c r="N162" s="167"/>
      <c r="O162" s="167"/>
      <c r="P162" s="164">
        <v>3</v>
      </c>
      <c r="Q162" s="140"/>
      <c r="R162" s="140"/>
      <c r="S162" s="140"/>
      <c r="T162" s="140"/>
    </row>
    <row r="163" spans="1:56" ht="13.5" customHeight="1" thickBot="1" x14ac:dyDescent="0.25">
      <c r="A163" s="168"/>
      <c r="B163" s="169"/>
      <c r="C163" s="170" t="s">
        <v>274</v>
      </c>
      <c r="D163" s="171"/>
      <c r="E163" s="168"/>
      <c r="F163" s="172"/>
      <c r="G163" s="173"/>
      <c r="H163" s="174"/>
      <c r="I163" s="174"/>
      <c r="J163" s="174"/>
      <c r="K163" s="302">
        <v>3</v>
      </c>
      <c r="L163" s="308"/>
      <c r="M163" s="175"/>
      <c r="N163" s="175"/>
      <c r="O163" s="175"/>
      <c r="P163" s="176">
        <v>3</v>
      </c>
      <c r="Q163" s="140"/>
      <c r="R163" s="140"/>
      <c r="S163" s="140"/>
      <c r="T163" s="140"/>
    </row>
    <row r="164" spans="1:56" ht="15.75" customHeight="1" thickBot="1" x14ac:dyDescent="0.25">
      <c r="A164" s="177"/>
      <c r="B164" s="178"/>
      <c r="C164" s="179" t="s">
        <v>275</v>
      </c>
      <c r="D164" s="180"/>
      <c r="E164" s="177"/>
      <c r="F164" s="181"/>
      <c r="G164" s="182"/>
      <c r="H164" s="178"/>
      <c r="I164" s="178"/>
      <c r="J164" s="178"/>
      <c r="K164" s="303">
        <f>SUM(K159:K163)</f>
        <v>32</v>
      </c>
      <c r="L164" s="309"/>
      <c r="M164" s="183"/>
      <c r="N164" s="183"/>
      <c r="O164" s="183"/>
      <c r="P164" s="184">
        <f>SUM(P159:P163)</f>
        <v>32</v>
      </c>
      <c r="Q164" s="140"/>
      <c r="R164" s="140"/>
      <c r="S164" s="140"/>
      <c r="T164" s="140"/>
    </row>
    <row r="165" spans="1:56" ht="14.25" customHeight="1" x14ac:dyDescent="0.2">
      <c r="A165" s="320" t="s">
        <v>276</v>
      </c>
      <c r="B165" s="320"/>
      <c r="C165" s="320"/>
      <c r="D165" s="320"/>
      <c r="E165" s="320"/>
      <c r="F165" s="320"/>
      <c r="G165" s="320"/>
      <c r="H165" s="320"/>
      <c r="I165" s="320"/>
      <c r="J165" s="320"/>
      <c r="K165" s="320"/>
      <c r="L165" s="185"/>
      <c r="M165" s="185"/>
      <c r="N165" s="185"/>
      <c r="O165" s="185"/>
      <c r="P165" s="140"/>
      <c r="Q165" s="140"/>
      <c r="R165" s="140"/>
      <c r="S165" s="140"/>
      <c r="T165" s="140"/>
    </row>
    <row r="166" spans="1:56" ht="13.5" customHeight="1" thickBot="1" x14ac:dyDescent="0.25">
      <c r="A166" s="186"/>
      <c r="B166" s="187"/>
      <c r="C166" s="142"/>
      <c r="D166" s="140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</row>
    <row r="167" spans="1:56" s="145" customFormat="1" ht="12.75" customHeight="1" x14ac:dyDescent="0.25">
      <c r="A167" s="188"/>
      <c r="B167" s="289" t="s">
        <v>283</v>
      </c>
      <c r="C167" s="290" t="s">
        <v>1</v>
      </c>
      <c r="D167" s="291" t="s">
        <v>22</v>
      </c>
      <c r="E167" s="292" t="s">
        <v>284</v>
      </c>
      <c r="F167" s="292" t="s">
        <v>285</v>
      </c>
      <c r="G167" s="292" t="s">
        <v>20</v>
      </c>
      <c r="H167" s="293" t="s">
        <v>21</v>
      </c>
      <c r="I167" s="189"/>
      <c r="J167" s="189"/>
      <c r="K167" s="189"/>
      <c r="L167" s="189"/>
      <c r="M167" s="189"/>
      <c r="AI167" s="190"/>
      <c r="AJ167" s="190"/>
      <c r="AK167" s="190"/>
      <c r="AL167" s="190"/>
      <c r="AM167" s="190"/>
      <c r="AN167" s="190"/>
      <c r="AO167" s="190"/>
      <c r="AP167" s="144"/>
      <c r="AQ167" s="144"/>
      <c r="AX167" s="191"/>
      <c r="AY167" s="192"/>
      <c r="AZ167" s="193"/>
      <c r="BA167" s="316"/>
      <c r="BB167" s="316"/>
      <c r="BC167" s="316"/>
      <c r="BD167" s="194"/>
    </row>
    <row r="168" spans="1:56" s="145" customFormat="1" ht="12.75" customHeight="1" thickBot="1" x14ac:dyDescent="0.3">
      <c r="A168" s="188"/>
      <c r="B168" s="294"/>
      <c r="C168" s="295"/>
      <c r="D168" s="210">
        <v>30</v>
      </c>
      <c r="E168" s="317"/>
      <c r="F168" s="318"/>
      <c r="G168" s="319"/>
      <c r="H168" s="212"/>
      <c r="I168" s="189"/>
      <c r="J168" s="189"/>
      <c r="K168" s="189"/>
      <c r="L168" s="189"/>
      <c r="M168" s="189"/>
      <c r="AI168" s="190"/>
      <c r="AJ168" s="190"/>
      <c r="AK168" s="190"/>
      <c r="AL168" s="190"/>
      <c r="AM168" s="190"/>
      <c r="AN168" s="190"/>
      <c r="AO168" s="190"/>
      <c r="AP168" s="144"/>
      <c r="AQ168" s="144"/>
      <c r="AX168" s="191"/>
      <c r="AY168" s="192"/>
      <c r="AZ168" s="193"/>
      <c r="BA168" s="194"/>
      <c r="BB168" s="194"/>
      <c r="BC168" s="194"/>
      <c r="BD168" s="194"/>
    </row>
    <row r="169" spans="1:56" s="145" customFormat="1" ht="12.75" customHeight="1" thickBot="1" x14ac:dyDescent="0.3">
      <c r="A169" s="188"/>
      <c r="B169" s="285"/>
      <c r="C169" s="286" t="s">
        <v>286</v>
      </c>
      <c r="D169" s="287">
        <v>14</v>
      </c>
      <c r="E169" s="288"/>
      <c r="F169" s="288"/>
      <c r="G169" s="288"/>
      <c r="H169" s="288"/>
      <c r="I169" s="189"/>
      <c r="J169" s="189"/>
      <c r="K169" s="189"/>
      <c r="L169" s="189"/>
      <c r="M169" s="189"/>
      <c r="AI169" s="190"/>
      <c r="AJ169" s="190"/>
      <c r="AK169" s="190"/>
      <c r="AL169" s="190"/>
      <c r="AM169" s="190"/>
      <c r="AN169" s="190"/>
      <c r="AO169" s="190"/>
      <c r="AP169" s="144"/>
      <c r="AQ169" s="144"/>
      <c r="AX169" s="191"/>
      <c r="AY169" s="192"/>
      <c r="AZ169" s="193"/>
      <c r="BA169" s="194"/>
      <c r="BB169" s="194"/>
      <c r="BC169" s="194"/>
      <c r="BD169" s="194"/>
    </row>
    <row r="170" spans="1:56" s="145" customFormat="1" ht="12.75" customHeight="1" x14ac:dyDescent="0.25">
      <c r="A170" s="188"/>
      <c r="B170" s="200" t="s">
        <v>299</v>
      </c>
      <c r="C170" s="201" t="s">
        <v>45</v>
      </c>
      <c r="D170" s="202">
        <v>5</v>
      </c>
      <c r="E170" s="203">
        <v>2</v>
      </c>
      <c r="F170" s="203">
        <v>2</v>
      </c>
      <c r="G170" s="203">
        <v>0</v>
      </c>
      <c r="H170" s="204" t="s">
        <v>27</v>
      </c>
      <c r="I170" s="189"/>
      <c r="J170" s="189"/>
      <c r="K170" s="189"/>
      <c r="L170" s="189"/>
      <c r="M170" s="189"/>
      <c r="AI170" s="190"/>
      <c r="AJ170" s="190"/>
      <c r="AK170" s="190"/>
      <c r="AL170" s="190"/>
      <c r="AM170" s="190"/>
      <c r="AN170" s="190"/>
      <c r="AO170" s="190"/>
      <c r="AP170" s="144"/>
      <c r="AQ170" s="144"/>
      <c r="AX170" s="191"/>
      <c r="AY170" s="192"/>
      <c r="AZ170" s="193"/>
      <c r="BA170" s="194"/>
      <c r="BB170" s="194"/>
      <c r="BC170" s="194"/>
      <c r="BD170" s="194"/>
    </row>
    <row r="171" spans="1:56" s="145" customFormat="1" ht="12.75" customHeight="1" x14ac:dyDescent="0.25">
      <c r="A171" s="188"/>
      <c r="B171" s="205" t="s">
        <v>300</v>
      </c>
      <c r="C171" s="206" t="s">
        <v>48</v>
      </c>
      <c r="D171" s="195">
        <v>5</v>
      </c>
      <c r="E171" s="196">
        <v>2</v>
      </c>
      <c r="F171" s="196">
        <v>2</v>
      </c>
      <c r="G171" s="196">
        <v>0</v>
      </c>
      <c r="H171" s="207" t="s">
        <v>25</v>
      </c>
      <c r="I171" s="189"/>
      <c r="J171" s="189"/>
      <c r="K171" s="189"/>
      <c r="L171" s="189"/>
      <c r="M171" s="189"/>
      <c r="AI171" s="190"/>
      <c r="AJ171" s="190"/>
      <c r="AK171" s="190"/>
      <c r="AL171" s="190"/>
      <c r="AM171" s="190"/>
      <c r="AN171" s="190"/>
      <c r="AO171" s="190"/>
      <c r="AP171" s="144"/>
      <c r="AQ171" s="144"/>
      <c r="AX171" s="191"/>
      <c r="AY171" s="192"/>
      <c r="AZ171" s="193"/>
      <c r="BA171" s="194"/>
      <c r="BB171" s="194"/>
      <c r="BC171" s="194"/>
      <c r="BD171" s="194"/>
    </row>
    <row r="172" spans="1:56" s="145" customFormat="1" ht="12.75" customHeight="1" thickBot="1" x14ac:dyDescent="0.3">
      <c r="A172" s="188"/>
      <c r="B172" s="208" t="s">
        <v>301</v>
      </c>
      <c r="C172" s="209" t="s">
        <v>60</v>
      </c>
      <c r="D172" s="210">
        <v>4</v>
      </c>
      <c r="E172" s="211">
        <v>1</v>
      </c>
      <c r="F172" s="211">
        <v>2</v>
      </c>
      <c r="G172" s="211">
        <v>0</v>
      </c>
      <c r="H172" s="212" t="s">
        <v>25</v>
      </c>
      <c r="I172" s="189"/>
      <c r="J172" s="189"/>
      <c r="K172" s="189"/>
      <c r="L172" s="189"/>
      <c r="M172" s="189"/>
      <c r="AI172" s="190"/>
      <c r="AJ172" s="190"/>
      <c r="AK172" s="190"/>
      <c r="AL172" s="190"/>
      <c r="AM172" s="190"/>
      <c r="AN172" s="190"/>
      <c r="AO172" s="190"/>
      <c r="AP172" s="144"/>
      <c r="AQ172" s="144"/>
      <c r="AX172" s="191"/>
      <c r="AY172" s="192"/>
      <c r="AZ172" s="193"/>
      <c r="BA172" s="194"/>
      <c r="BB172" s="194"/>
      <c r="BC172" s="194"/>
      <c r="BD172" s="194"/>
    </row>
    <row r="173" spans="1:56" s="145" customFormat="1" ht="12.75" customHeight="1" x14ac:dyDescent="0.25">
      <c r="A173" s="188"/>
      <c r="B173" s="213"/>
      <c r="C173" s="214" t="s">
        <v>287</v>
      </c>
      <c r="D173" s="215"/>
      <c r="E173" s="216"/>
      <c r="F173" s="216"/>
      <c r="G173" s="216"/>
      <c r="H173" s="216"/>
      <c r="I173" s="189"/>
      <c r="J173" s="189"/>
      <c r="K173" s="189"/>
      <c r="L173" s="189"/>
      <c r="M173" s="189"/>
      <c r="AI173" s="190"/>
      <c r="AJ173" s="190"/>
      <c r="AK173" s="190"/>
      <c r="AL173" s="190"/>
      <c r="AM173" s="190"/>
      <c r="AN173" s="190"/>
      <c r="AO173" s="190"/>
      <c r="AP173" s="144"/>
      <c r="AQ173" s="144"/>
      <c r="AX173" s="217"/>
      <c r="AY173" s="217"/>
      <c r="AZ173" s="218"/>
      <c r="BA173" s="194"/>
      <c r="BB173" s="194"/>
      <c r="BC173" s="194"/>
      <c r="BD173" s="194"/>
    </row>
    <row r="174" spans="1:56" s="145" customFormat="1" ht="12.75" customHeight="1" thickBot="1" x14ac:dyDescent="0.3">
      <c r="A174" s="188"/>
      <c r="B174" s="197"/>
      <c r="C174" s="219" t="s">
        <v>288</v>
      </c>
      <c r="D174" s="198">
        <v>8</v>
      </c>
      <c r="E174" s="199"/>
      <c r="F174" s="199"/>
      <c r="G174" s="199"/>
      <c r="H174" s="199"/>
      <c r="I174" s="189"/>
      <c r="J174" s="189"/>
      <c r="K174" s="189"/>
      <c r="L174" s="189"/>
      <c r="M174" s="189"/>
      <c r="AI174" s="190"/>
      <c r="AJ174" s="190"/>
      <c r="AK174" s="190"/>
      <c r="AL174" s="190"/>
      <c r="AM174" s="190"/>
      <c r="AN174" s="190"/>
      <c r="AO174" s="190"/>
      <c r="AP174" s="144"/>
      <c r="AQ174" s="144"/>
      <c r="AX174" s="217"/>
      <c r="AY174" s="217"/>
      <c r="AZ174" s="218"/>
      <c r="BA174" s="194"/>
      <c r="BB174" s="194"/>
      <c r="BC174" s="194"/>
      <c r="BD174" s="194"/>
    </row>
    <row r="175" spans="1:56" s="145" customFormat="1" ht="12.75" customHeight="1" x14ac:dyDescent="0.25">
      <c r="A175" s="188"/>
      <c r="B175" s="220" t="s">
        <v>302</v>
      </c>
      <c r="C175" s="221" t="s">
        <v>138</v>
      </c>
      <c r="D175" s="202">
        <v>4</v>
      </c>
      <c r="E175" s="203">
        <v>2</v>
      </c>
      <c r="F175" s="203">
        <v>0</v>
      </c>
      <c r="G175" s="203">
        <v>2</v>
      </c>
      <c r="H175" s="204" t="s">
        <v>27</v>
      </c>
      <c r="I175" s="189"/>
      <c r="J175" s="189"/>
      <c r="K175" s="189"/>
      <c r="L175" s="189"/>
      <c r="M175" s="189"/>
      <c r="AI175" s="190"/>
      <c r="AJ175" s="190"/>
      <c r="AK175" s="190"/>
      <c r="AL175" s="190"/>
      <c r="AM175" s="190"/>
      <c r="AN175" s="190"/>
      <c r="AO175" s="190"/>
      <c r="AP175" s="144"/>
      <c r="AQ175" s="144"/>
      <c r="AX175" s="217"/>
      <c r="AY175" s="217"/>
      <c r="AZ175" s="218"/>
      <c r="BA175" s="194"/>
      <c r="BB175" s="194"/>
      <c r="BC175" s="194"/>
      <c r="BD175" s="194"/>
    </row>
    <row r="176" spans="1:56" s="145" customFormat="1" ht="12.75" customHeight="1" thickBot="1" x14ac:dyDescent="0.3">
      <c r="A176" s="188"/>
      <c r="B176" s="222" t="s">
        <v>303</v>
      </c>
      <c r="C176" s="223" t="s">
        <v>140</v>
      </c>
      <c r="D176" s="210">
        <v>4</v>
      </c>
      <c r="E176" s="211">
        <v>1</v>
      </c>
      <c r="F176" s="211">
        <v>2</v>
      </c>
      <c r="G176" s="211">
        <v>0</v>
      </c>
      <c r="H176" s="212" t="s">
        <v>25</v>
      </c>
      <c r="I176" s="189"/>
      <c r="J176" s="189"/>
      <c r="K176" s="189"/>
      <c r="L176" s="189"/>
      <c r="M176" s="189"/>
      <c r="AI176" s="190"/>
      <c r="AJ176" s="190"/>
      <c r="AK176" s="190"/>
      <c r="AL176" s="190"/>
      <c r="AM176" s="190"/>
      <c r="AN176" s="190"/>
      <c r="AO176" s="190"/>
      <c r="AP176" s="144"/>
      <c r="AQ176" s="144"/>
      <c r="AX176" s="217"/>
      <c r="AY176" s="217"/>
      <c r="AZ176" s="218"/>
      <c r="BA176" s="194"/>
      <c r="BB176" s="194"/>
      <c r="BC176" s="194"/>
      <c r="BD176" s="194"/>
    </row>
    <row r="177" spans="1:56" s="145" customFormat="1" ht="12.75" customHeight="1" thickBot="1" x14ac:dyDescent="0.3">
      <c r="A177" s="188"/>
      <c r="B177" s="224"/>
      <c r="C177" s="225" t="s">
        <v>289</v>
      </c>
      <c r="D177" s="226"/>
      <c r="E177" s="227"/>
      <c r="F177" s="227"/>
      <c r="G177" s="227"/>
      <c r="H177" s="227"/>
      <c r="I177" s="189"/>
      <c r="J177" s="189"/>
      <c r="K177" s="189"/>
      <c r="L177" s="189"/>
      <c r="M177" s="189"/>
      <c r="AI177" s="190"/>
      <c r="AJ177" s="190"/>
      <c r="AK177" s="190"/>
      <c r="AL177" s="190"/>
      <c r="AM177" s="190"/>
      <c r="AN177" s="190"/>
      <c r="AO177" s="190"/>
      <c r="AP177" s="144"/>
      <c r="AQ177" s="144"/>
      <c r="AX177" s="217"/>
      <c r="AY177" s="217"/>
      <c r="AZ177" s="218"/>
      <c r="BA177" s="194"/>
      <c r="BB177" s="194"/>
      <c r="BC177" s="194"/>
      <c r="BD177" s="194"/>
    </row>
    <row r="178" spans="1:56" s="145" customFormat="1" ht="12.75" customHeight="1" x14ac:dyDescent="0.25">
      <c r="A178" s="188"/>
      <c r="B178" s="220" t="s">
        <v>304</v>
      </c>
      <c r="C178" s="221" t="s">
        <v>149</v>
      </c>
      <c r="D178" s="202">
        <v>4</v>
      </c>
      <c r="E178" s="203">
        <v>2</v>
      </c>
      <c r="F178" s="203">
        <v>1</v>
      </c>
      <c r="G178" s="203">
        <v>1</v>
      </c>
      <c r="H178" s="204" t="s">
        <v>27</v>
      </c>
      <c r="I178" s="189"/>
      <c r="J178" s="189"/>
      <c r="K178" s="189"/>
      <c r="L178" s="189"/>
      <c r="M178" s="189"/>
      <c r="AI178" s="190"/>
      <c r="AJ178" s="190"/>
      <c r="AK178" s="190"/>
      <c r="AL178" s="190"/>
      <c r="AM178" s="190"/>
      <c r="AN178" s="190"/>
      <c r="AO178" s="190"/>
      <c r="AP178" s="144"/>
      <c r="AQ178" s="144"/>
      <c r="AX178" s="217"/>
      <c r="AY178" s="217"/>
      <c r="AZ178" s="218"/>
      <c r="BA178" s="194"/>
      <c r="BB178" s="194"/>
      <c r="BC178" s="194"/>
      <c r="BD178" s="194"/>
    </row>
    <row r="179" spans="1:56" s="145" customFormat="1" ht="12.75" customHeight="1" thickBot="1" x14ac:dyDescent="0.3">
      <c r="A179" s="188"/>
      <c r="B179" s="222" t="s">
        <v>305</v>
      </c>
      <c r="C179" s="223" t="s">
        <v>154</v>
      </c>
      <c r="D179" s="210">
        <v>4</v>
      </c>
      <c r="E179" s="211">
        <v>0</v>
      </c>
      <c r="F179" s="211">
        <v>0</v>
      </c>
      <c r="G179" s="211">
        <v>2</v>
      </c>
      <c r="H179" s="212" t="s">
        <v>25</v>
      </c>
      <c r="I179" s="189"/>
      <c r="J179" s="189"/>
      <c r="K179" s="189"/>
      <c r="L179" s="189"/>
      <c r="M179" s="189"/>
      <c r="AI179" s="190"/>
      <c r="AJ179" s="190"/>
      <c r="AK179" s="190"/>
      <c r="AL179" s="190"/>
      <c r="AM179" s="190"/>
      <c r="AN179" s="190"/>
      <c r="AO179" s="190"/>
      <c r="AP179" s="144"/>
      <c r="AQ179" s="144"/>
      <c r="AX179" s="217"/>
      <c r="AY179" s="191"/>
      <c r="AZ179" s="218"/>
      <c r="BA179" s="194"/>
      <c r="BB179" s="194"/>
      <c r="BC179" s="194"/>
      <c r="BD179" s="194"/>
    </row>
    <row r="180" spans="1:56" s="145" customFormat="1" ht="12.75" customHeight="1" thickBot="1" x14ac:dyDescent="0.3">
      <c r="A180" s="188"/>
      <c r="B180" s="228"/>
      <c r="C180" s="229" t="s">
        <v>114</v>
      </c>
      <c r="D180" s="226"/>
      <c r="E180" s="227"/>
      <c r="F180" s="227"/>
      <c r="G180" s="227"/>
      <c r="H180" s="227"/>
      <c r="I180" s="189"/>
      <c r="J180" s="189"/>
      <c r="K180" s="189"/>
      <c r="L180" s="189"/>
      <c r="M180" s="189"/>
      <c r="AI180" s="190"/>
      <c r="AJ180" s="190"/>
      <c r="AK180" s="190"/>
      <c r="AL180" s="190"/>
      <c r="AM180" s="190"/>
      <c r="AN180" s="190"/>
      <c r="AO180" s="190"/>
      <c r="AP180" s="144"/>
      <c r="AQ180" s="144"/>
      <c r="AX180" s="217"/>
      <c r="AY180" s="191"/>
      <c r="AZ180" s="218"/>
      <c r="BA180" s="194"/>
      <c r="BB180" s="194"/>
      <c r="BC180" s="194"/>
      <c r="BD180" s="194"/>
    </row>
    <row r="181" spans="1:56" s="145" customFormat="1" ht="12.75" customHeight="1" x14ac:dyDescent="0.25">
      <c r="A181" s="188"/>
      <c r="B181" s="220" t="s">
        <v>306</v>
      </c>
      <c r="C181" s="221" t="s">
        <v>116</v>
      </c>
      <c r="D181" s="202">
        <v>4</v>
      </c>
      <c r="E181" s="203">
        <v>2</v>
      </c>
      <c r="F181" s="203">
        <v>0</v>
      </c>
      <c r="G181" s="203">
        <v>2</v>
      </c>
      <c r="H181" s="204" t="s">
        <v>27</v>
      </c>
      <c r="I181" s="189"/>
      <c r="J181" s="189"/>
      <c r="K181" s="189"/>
      <c r="L181" s="189"/>
      <c r="M181" s="189"/>
      <c r="AI181" s="190"/>
      <c r="AJ181" s="190"/>
      <c r="AK181" s="190"/>
      <c r="AL181" s="190"/>
      <c r="AM181" s="190"/>
      <c r="AN181" s="190"/>
      <c r="AO181" s="190"/>
      <c r="AP181" s="144"/>
      <c r="AQ181" s="144"/>
      <c r="AX181" s="217"/>
      <c r="AY181" s="191"/>
      <c r="AZ181" s="218"/>
      <c r="BA181" s="194"/>
      <c r="BB181" s="194"/>
      <c r="BC181" s="194"/>
      <c r="BD181" s="194"/>
    </row>
    <row r="182" spans="1:56" s="145" customFormat="1" ht="12.75" customHeight="1" thickBot="1" x14ac:dyDescent="0.3">
      <c r="A182" s="188"/>
      <c r="B182" s="222" t="s">
        <v>307</v>
      </c>
      <c r="C182" s="223" t="s">
        <v>120</v>
      </c>
      <c r="D182" s="210">
        <v>4</v>
      </c>
      <c r="E182" s="211">
        <v>0</v>
      </c>
      <c r="F182" s="211">
        <v>2</v>
      </c>
      <c r="G182" s="211">
        <v>0</v>
      </c>
      <c r="H182" s="212" t="s">
        <v>25</v>
      </c>
      <c r="I182" s="189"/>
      <c r="J182" s="189"/>
      <c r="K182" s="189"/>
      <c r="L182" s="189"/>
      <c r="M182" s="189"/>
      <c r="AI182" s="190"/>
      <c r="AJ182" s="190"/>
      <c r="AK182" s="190"/>
      <c r="AL182" s="190"/>
      <c r="AM182" s="190"/>
      <c r="AN182" s="190"/>
      <c r="AO182" s="190"/>
      <c r="AP182" s="144"/>
      <c r="AQ182" s="144"/>
      <c r="AX182" s="217"/>
      <c r="AY182" s="191"/>
      <c r="AZ182" s="218"/>
      <c r="BA182" s="194"/>
      <c r="BB182" s="194"/>
      <c r="BC182" s="194"/>
      <c r="BD182" s="194"/>
    </row>
    <row r="183" spans="1:56" s="145" customFormat="1" ht="12.75" customHeight="1" thickBot="1" x14ac:dyDescent="0.3">
      <c r="A183" s="188"/>
      <c r="B183" s="230"/>
      <c r="C183" s="231" t="s">
        <v>125</v>
      </c>
      <c r="D183" s="232"/>
      <c r="E183" s="189"/>
      <c r="F183" s="189"/>
      <c r="G183" s="189"/>
      <c r="H183" s="189"/>
      <c r="I183" s="189"/>
      <c r="J183" s="189"/>
      <c r="K183" s="189"/>
      <c r="L183" s="189"/>
      <c r="M183" s="189"/>
      <c r="AI183" s="190"/>
      <c r="AJ183" s="190"/>
      <c r="AK183" s="190"/>
      <c r="AL183" s="190"/>
      <c r="AM183" s="190"/>
      <c r="AN183" s="190"/>
      <c r="AO183" s="190"/>
      <c r="AP183" s="144"/>
      <c r="AQ183" s="144"/>
      <c r="AX183" s="217"/>
      <c r="AY183" s="191"/>
      <c r="AZ183" s="218"/>
      <c r="BA183" s="194"/>
      <c r="BB183" s="194"/>
      <c r="BC183" s="194"/>
      <c r="BD183" s="194"/>
    </row>
    <row r="184" spans="1:56" s="145" customFormat="1" ht="12.75" customHeight="1" x14ac:dyDescent="0.25">
      <c r="A184" s="188"/>
      <c r="B184" s="220" t="s">
        <v>308</v>
      </c>
      <c r="C184" s="221" t="s">
        <v>127</v>
      </c>
      <c r="D184" s="202">
        <v>4</v>
      </c>
      <c r="E184" s="203">
        <v>2</v>
      </c>
      <c r="F184" s="203">
        <v>0</v>
      </c>
      <c r="G184" s="203">
        <v>2</v>
      </c>
      <c r="H184" s="204" t="s">
        <v>27</v>
      </c>
      <c r="I184" s="189"/>
      <c r="J184" s="189"/>
      <c r="K184" s="189"/>
      <c r="L184" s="189"/>
      <c r="M184" s="189"/>
      <c r="AI184" s="190"/>
      <c r="AJ184" s="190"/>
      <c r="AK184" s="190"/>
      <c r="AL184" s="190"/>
      <c r="AM184" s="190"/>
      <c r="AN184" s="190"/>
      <c r="AO184" s="190"/>
      <c r="AP184" s="144"/>
      <c r="AQ184" s="144"/>
      <c r="AX184" s="217"/>
      <c r="AY184" s="191"/>
      <c r="AZ184" s="218"/>
      <c r="BA184" s="194"/>
      <c r="BB184" s="194"/>
      <c r="BC184" s="194"/>
      <c r="BD184" s="194"/>
    </row>
    <row r="185" spans="1:56" s="145" customFormat="1" ht="12.75" customHeight="1" thickBot="1" x14ac:dyDescent="0.3">
      <c r="A185" s="188"/>
      <c r="B185" s="222" t="s">
        <v>309</v>
      </c>
      <c r="C185" s="223" t="s">
        <v>129</v>
      </c>
      <c r="D185" s="210">
        <v>4</v>
      </c>
      <c r="E185" s="211">
        <v>2</v>
      </c>
      <c r="F185" s="211">
        <v>2</v>
      </c>
      <c r="G185" s="211">
        <v>0</v>
      </c>
      <c r="H185" s="212" t="s">
        <v>27</v>
      </c>
      <c r="I185" s="189"/>
      <c r="J185" s="189"/>
      <c r="K185" s="189"/>
      <c r="L185" s="189"/>
      <c r="M185" s="189"/>
      <c r="AI185" s="190"/>
      <c r="AJ185" s="190"/>
      <c r="AK185" s="190"/>
      <c r="AL185" s="190"/>
      <c r="AM185" s="190"/>
      <c r="AN185" s="190"/>
      <c r="AO185" s="190"/>
      <c r="AP185" s="144"/>
      <c r="AQ185" s="144"/>
      <c r="AX185" s="217"/>
      <c r="AY185" s="191"/>
      <c r="AZ185" s="218"/>
      <c r="BA185" s="194"/>
      <c r="BB185" s="194"/>
      <c r="BC185" s="194"/>
      <c r="BD185" s="194"/>
    </row>
    <row r="186" spans="1:56" s="145" customFormat="1" ht="12.75" customHeight="1" thickBot="1" x14ac:dyDescent="0.3">
      <c r="A186" s="188"/>
      <c r="B186" s="230"/>
      <c r="C186" s="231" t="s">
        <v>93</v>
      </c>
      <c r="D186" s="232"/>
      <c r="E186" s="189"/>
      <c r="F186" s="189"/>
      <c r="G186" s="189"/>
      <c r="H186" s="189"/>
      <c r="I186" s="189"/>
      <c r="J186" s="189"/>
      <c r="K186" s="189"/>
      <c r="L186" s="189"/>
      <c r="M186" s="189"/>
      <c r="AI186" s="190"/>
      <c r="AJ186" s="190"/>
      <c r="AK186" s="190"/>
      <c r="AL186" s="190"/>
      <c r="AM186" s="190"/>
      <c r="AN186" s="190"/>
      <c r="AO186" s="190"/>
      <c r="AP186" s="144"/>
      <c r="AQ186" s="144"/>
      <c r="AX186" s="217"/>
      <c r="AY186" s="191"/>
      <c r="AZ186" s="218"/>
      <c r="BA186" s="194"/>
      <c r="BB186" s="194"/>
      <c r="BC186" s="194"/>
      <c r="BD186" s="194"/>
    </row>
    <row r="187" spans="1:56" s="145" customFormat="1" ht="12.75" customHeight="1" x14ac:dyDescent="0.25">
      <c r="A187" s="188"/>
      <c r="B187" s="220" t="s">
        <v>310</v>
      </c>
      <c r="C187" s="221" t="s">
        <v>95</v>
      </c>
      <c r="D187" s="202">
        <v>4</v>
      </c>
      <c r="E187" s="203">
        <v>2</v>
      </c>
      <c r="F187" s="203">
        <v>2</v>
      </c>
      <c r="G187" s="203">
        <v>0</v>
      </c>
      <c r="H187" s="204" t="s">
        <v>27</v>
      </c>
      <c r="I187" s="189"/>
      <c r="J187" s="189"/>
      <c r="K187" s="189"/>
      <c r="L187" s="189"/>
      <c r="M187" s="189"/>
      <c r="AI187" s="190"/>
      <c r="AJ187" s="190"/>
      <c r="AK187" s="190"/>
      <c r="AL187" s="190"/>
      <c r="AM187" s="190"/>
      <c r="AN187" s="190"/>
      <c r="AO187" s="190"/>
      <c r="AP187" s="144"/>
      <c r="AQ187" s="144"/>
      <c r="AX187" s="217"/>
      <c r="AY187" s="191"/>
      <c r="AZ187" s="218"/>
      <c r="BA187" s="194"/>
      <c r="BB187" s="194"/>
      <c r="BC187" s="194"/>
      <c r="BD187" s="194"/>
    </row>
    <row r="188" spans="1:56" s="145" customFormat="1" ht="12.75" customHeight="1" thickBot="1" x14ac:dyDescent="0.3">
      <c r="A188" s="188"/>
      <c r="B188" s="222" t="s">
        <v>311</v>
      </c>
      <c r="C188" s="223" t="s">
        <v>97</v>
      </c>
      <c r="D188" s="210">
        <v>4</v>
      </c>
      <c r="E188" s="211">
        <v>1</v>
      </c>
      <c r="F188" s="211">
        <v>2</v>
      </c>
      <c r="G188" s="211">
        <v>0</v>
      </c>
      <c r="H188" s="212" t="s">
        <v>25</v>
      </c>
      <c r="I188" s="189"/>
      <c r="J188" s="189"/>
      <c r="K188" s="189"/>
      <c r="L188" s="189"/>
      <c r="M188" s="189"/>
      <c r="AI188" s="190"/>
      <c r="AJ188" s="190"/>
      <c r="AK188" s="190"/>
      <c r="AL188" s="190"/>
      <c r="AM188" s="190"/>
      <c r="AN188" s="190"/>
      <c r="AO188" s="190"/>
      <c r="AP188" s="144"/>
      <c r="AQ188" s="144"/>
      <c r="AX188" s="217"/>
      <c r="AY188" s="191"/>
      <c r="AZ188" s="218"/>
      <c r="BA188" s="194"/>
      <c r="BB188" s="194"/>
      <c r="BC188" s="194"/>
      <c r="BD188" s="194"/>
    </row>
    <row r="189" spans="1:56" s="145" customFormat="1" ht="12.75" customHeight="1" thickBot="1" x14ac:dyDescent="0.3">
      <c r="A189" s="188"/>
      <c r="B189" s="230"/>
      <c r="C189" s="231" t="s">
        <v>103</v>
      </c>
      <c r="D189" s="232"/>
      <c r="E189" s="189"/>
      <c r="F189" s="189"/>
      <c r="G189" s="189"/>
      <c r="H189" s="189"/>
      <c r="I189" s="189"/>
      <c r="J189" s="189"/>
      <c r="K189" s="189"/>
      <c r="L189" s="189"/>
      <c r="M189" s="189"/>
      <c r="AI189" s="190"/>
      <c r="AJ189" s="190"/>
      <c r="AK189" s="190"/>
      <c r="AL189" s="190"/>
      <c r="AM189" s="190"/>
      <c r="AN189" s="190"/>
      <c r="AO189" s="190"/>
      <c r="AP189" s="144"/>
      <c r="AQ189" s="144"/>
      <c r="AX189" s="217"/>
      <c r="AY189" s="191"/>
      <c r="AZ189" s="218"/>
      <c r="BA189" s="194"/>
      <c r="BB189" s="194"/>
      <c r="BC189" s="194"/>
      <c r="BD189" s="194"/>
    </row>
    <row r="190" spans="1:56" s="145" customFormat="1" ht="12.75" customHeight="1" x14ac:dyDescent="0.25">
      <c r="A190" s="188"/>
      <c r="B190" s="220" t="s">
        <v>312</v>
      </c>
      <c r="C190" s="221" t="s">
        <v>105</v>
      </c>
      <c r="D190" s="202">
        <v>4</v>
      </c>
      <c r="E190" s="203">
        <v>1</v>
      </c>
      <c r="F190" s="203">
        <v>2</v>
      </c>
      <c r="G190" s="203">
        <v>0</v>
      </c>
      <c r="H190" s="204" t="s">
        <v>27</v>
      </c>
      <c r="I190" s="189"/>
      <c r="J190" s="189"/>
      <c r="K190" s="189"/>
      <c r="L190" s="189"/>
      <c r="M190" s="189"/>
      <c r="AI190" s="190"/>
      <c r="AJ190" s="190"/>
      <c r="AK190" s="190"/>
      <c r="AL190" s="190"/>
      <c r="AM190" s="190"/>
      <c r="AN190" s="190"/>
      <c r="AO190" s="190"/>
      <c r="AP190" s="144"/>
      <c r="AQ190" s="144"/>
      <c r="AX190" s="217"/>
      <c r="AY190" s="191"/>
      <c r="AZ190" s="218"/>
      <c r="BA190" s="194"/>
      <c r="BB190" s="194"/>
      <c r="BC190" s="194"/>
      <c r="BD190" s="194"/>
    </row>
    <row r="191" spans="1:56" s="145" customFormat="1" ht="12.75" customHeight="1" thickBot="1" x14ac:dyDescent="0.3">
      <c r="A191" s="188"/>
      <c r="B191" s="222" t="s">
        <v>313</v>
      </c>
      <c r="C191" s="223" t="s">
        <v>111</v>
      </c>
      <c r="D191" s="210">
        <v>4</v>
      </c>
      <c r="E191" s="211">
        <v>1</v>
      </c>
      <c r="F191" s="211">
        <v>2</v>
      </c>
      <c r="G191" s="211">
        <v>0</v>
      </c>
      <c r="H191" s="212" t="s">
        <v>25</v>
      </c>
      <c r="I191" s="189"/>
      <c r="J191" s="189"/>
      <c r="K191" s="189"/>
      <c r="L191" s="189"/>
      <c r="M191" s="189"/>
      <c r="AI191" s="190"/>
      <c r="AJ191" s="190"/>
      <c r="AK191" s="190"/>
      <c r="AL191" s="190"/>
      <c r="AM191" s="190"/>
      <c r="AN191" s="190"/>
      <c r="AO191" s="190"/>
      <c r="AP191" s="144"/>
      <c r="AQ191" s="144"/>
      <c r="AX191" s="217"/>
      <c r="AY191" s="191"/>
      <c r="AZ191" s="218"/>
      <c r="BA191" s="194"/>
      <c r="BB191" s="194"/>
      <c r="BC191" s="194"/>
      <c r="BD191" s="194"/>
    </row>
    <row r="192" spans="1:56" s="145" customFormat="1" ht="12.75" customHeight="1" thickBot="1" x14ac:dyDescent="0.3">
      <c r="A192" s="188"/>
      <c r="B192" s="230"/>
      <c r="C192" s="230" t="s">
        <v>290</v>
      </c>
      <c r="D192" s="232"/>
      <c r="E192" s="189"/>
      <c r="F192" s="189"/>
      <c r="G192" s="189"/>
      <c r="H192" s="189"/>
      <c r="I192" s="189"/>
      <c r="J192" s="189"/>
      <c r="K192" s="189"/>
      <c r="L192" s="189"/>
      <c r="M192" s="189"/>
      <c r="AI192" s="190"/>
      <c r="AJ192" s="190"/>
      <c r="AK192" s="190"/>
      <c r="AL192" s="190"/>
      <c r="AM192" s="190"/>
      <c r="AN192" s="190"/>
      <c r="AO192" s="190"/>
      <c r="AP192" s="144"/>
      <c r="AQ192" s="144"/>
      <c r="AX192" s="217"/>
      <c r="AY192" s="191"/>
      <c r="AZ192" s="218"/>
      <c r="BA192" s="194"/>
      <c r="BB192" s="194"/>
      <c r="BC192" s="194"/>
      <c r="BD192" s="194"/>
    </row>
    <row r="193" spans="1:56" s="145" customFormat="1" ht="12.75" customHeight="1" x14ac:dyDescent="0.25">
      <c r="A193" s="188"/>
      <c r="B193" s="220" t="s">
        <v>394</v>
      </c>
      <c r="C193" s="221" t="s">
        <v>158</v>
      </c>
      <c r="D193" s="202">
        <v>4</v>
      </c>
      <c r="E193" s="203">
        <v>4</v>
      </c>
      <c r="F193" s="203">
        <v>0</v>
      </c>
      <c r="G193" s="203">
        <v>0</v>
      </c>
      <c r="H193" s="204" t="s">
        <v>27</v>
      </c>
      <c r="I193" s="189"/>
      <c r="J193" s="189"/>
      <c r="K193" s="189"/>
      <c r="L193" s="189"/>
      <c r="M193" s="189"/>
      <c r="AI193" s="190"/>
      <c r="AJ193" s="190"/>
      <c r="AK193" s="190"/>
      <c r="AL193" s="190"/>
      <c r="AM193" s="190"/>
      <c r="AN193" s="190"/>
      <c r="AO193" s="190"/>
      <c r="AP193" s="144"/>
      <c r="AQ193" s="144"/>
      <c r="AX193" s="217"/>
      <c r="AY193" s="191"/>
      <c r="AZ193" s="218"/>
      <c r="BA193" s="194"/>
      <c r="BB193" s="194"/>
      <c r="BC193" s="194"/>
      <c r="BD193" s="194"/>
    </row>
    <row r="194" spans="1:56" s="145" customFormat="1" ht="12.75" customHeight="1" thickBot="1" x14ac:dyDescent="0.3">
      <c r="A194" s="188"/>
      <c r="B194" s="222" t="s">
        <v>395</v>
      </c>
      <c r="C194" s="223" t="s">
        <v>160</v>
      </c>
      <c r="D194" s="210">
        <v>4</v>
      </c>
      <c r="E194" s="211">
        <v>2</v>
      </c>
      <c r="F194" s="211">
        <v>0</v>
      </c>
      <c r="G194" s="211">
        <v>2</v>
      </c>
      <c r="H194" s="212" t="s">
        <v>27</v>
      </c>
      <c r="I194" s="189"/>
      <c r="J194" s="189"/>
      <c r="K194" s="189"/>
      <c r="L194" s="189"/>
      <c r="M194" s="189"/>
      <c r="AI194" s="190"/>
      <c r="AJ194" s="190"/>
      <c r="AK194" s="190"/>
      <c r="AL194" s="190"/>
      <c r="AM194" s="190"/>
      <c r="AN194" s="190"/>
      <c r="AO194" s="190"/>
      <c r="AP194" s="144"/>
      <c r="AQ194" s="144"/>
      <c r="AX194" s="217"/>
      <c r="AY194" s="191"/>
      <c r="AZ194" s="218"/>
      <c r="BA194" s="194"/>
      <c r="BB194" s="194"/>
      <c r="BC194" s="194"/>
      <c r="BD194" s="194"/>
    </row>
    <row r="195" spans="1:56" s="145" customFormat="1" ht="30" customHeight="1" x14ac:dyDescent="0.25">
      <c r="A195" s="188"/>
      <c r="B195" s="230"/>
      <c r="C195" s="233" t="s">
        <v>293</v>
      </c>
      <c r="D195" s="232"/>
      <c r="E195" s="189"/>
      <c r="F195" s="189"/>
      <c r="G195" s="189"/>
      <c r="H195" s="189"/>
      <c r="I195" s="189"/>
      <c r="J195" s="189"/>
      <c r="K195" s="189"/>
      <c r="L195" s="189"/>
      <c r="M195" s="189"/>
      <c r="AI195" s="190"/>
      <c r="AJ195" s="190"/>
      <c r="AK195" s="190"/>
      <c r="AL195" s="190"/>
      <c r="AM195" s="190"/>
      <c r="AN195" s="190"/>
      <c r="AO195" s="190"/>
      <c r="AP195" s="144"/>
      <c r="AQ195" s="144"/>
      <c r="AX195" s="217"/>
      <c r="AY195" s="191"/>
      <c r="AZ195" s="218"/>
      <c r="BA195" s="194"/>
      <c r="BB195" s="194"/>
      <c r="BC195" s="194"/>
      <c r="BD195" s="194"/>
    </row>
    <row r="196" spans="1:56" s="145" customFormat="1" ht="12.75" customHeight="1" thickBot="1" x14ac:dyDescent="0.3">
      <c r="A196" s="188"/>
      <c r="B196" s="230"/>
      <c r="C196" s="231" t="s">
        <v>31</v>
      </c>
      <c r="D196" s="232">
        <v>8</v>
      </c>
      <c r="E196" s="189"/>
      <c r="F196" s="189"/>
      <c r="G196" s="189"/>
      <c r="H196" s="189"/>
      <c r="I196" s="189"/>
      <c r="J196" s="189"/>
      <c r="K196" s="189"/>
      <c r="L196" s="189"/>
      <c r="M196" s="189"/>
      <c r="AI196" s="190"/>
      <c r="AJ196" s="190"/>
      <c r="AK196" s="190"/>
      <c r="AL196" s="190"/>
      <c r="AM196" s="190"/>
      <c r="AN196" s="190"/>
      <c r="AO196" s="190"/>
      <c r="AP196" s="144"/>
      <c r="AQ196" s="144"/>
      <c r="AX196" s="217"/>
      <c r="AY196" s="191"/>
      <c r="AZ196" s="218"/>
      <c r="BA196" s="194"/>
      <c r="BB196" s="194"/>
      <c r="BC196" s="194"/>
      <c r="BD196" s="194"/>
    </row>
    <row r="197" spans="1:56" s="145" customFormat="1" ht="12.75" customHeight="1" x14ac:dyDescent="0.25">
      <c r="A197" s="188"/>
      <c r="B197" s="131" t="s">
        <v>321</v>
      </c>
      <c r="C197" s="234" t="s">
        <v>171</v>
      </c>
      <c r="D197" s="235">
        <v>4</v>
      </c>
      <c r="E197" s="236">
        <v>2</v>
      </c>
      <c r="F197" s="236">
        <v>0</v>
      </c>
      <c r="G197" s="236">
        <v>2</v>
      </c>
      <c r="H197" s="237" t="s">
        <v>27</v>
      </c>
      <c r="I197" s="189"/>
      <c r="J197" s="189"/>
      <c r="K197" s="189"/>
      <c r="L197" s="189"/>
      <c r="M197" s="189"/>
      <c r="N197" s="238"/>
      <c r="O197" s="238"/>
      <c r="P197" s="238"/>
      <c r="Q197" s="238"/>
      <c r="R197" s="238"/>
      <c r="S197" s="238"/>
      <c r="T197" s="238"/>
      <c r="U197" s="238"/>
      <c r="V197" s="238"/>
      <c r="W197" s="238"/>
      <c r="X197" s="238"/>
      <c r="Y197" s="238"/>
      <c r="Z197" s="238"/>
      <c r="AA197" s="238"/>
      <c r="AB197" s="238"/>
      <c r="AC197" s="238"/>
      <c r="AD197" s="238"/>
      <c r="AE197" s="238"/>
      <c r="AF197" s="238"/>
      <c r="AG197" s="238"/>
      <c r="AH197" s="238"/>
      <c r="AI197" s="190"/>
      <c r="AJ197" s="190"/>
      <c r="AK197" s="190"/>
      <c r="AL197" s="190"/>
      <c r="AM197" s="190"/>
      <c r="AN197" s="190"/>
      <c r="AO197" s="190"/>
      <c r="AP197" s="239"/>
      <c r="AQ197" s="144"/>
      <c r="AX197" s="217"/>
      <c r="AY197" s="191"/>
      <c r="AZ197" s="218"/>
      <c r="BA197" s="194"/>
      <c r="BB197" s="194"/>
      <c r="BC197" s="194"/>
      <c r="BD197" s="194"/>
    </row>
    <row r="198" spans="1:56" ht="13.5" customHeight="1" thickBot="1" x14ac:dyDescent="0.25">
      <c r="A198" s="231"/>
      <c r="B198" s="100" t="s">
        <v>322</v>
      </c>
      <c r="C198" s="240" t="s">
        <v>173</v>
      </c>
      <c r="D198" s="241">
        <v>4</v>
      </c>
      <c r="E198" s="242">
        <v>2</v>
      </c>
      <c r="F198" s="243">
        <v>0</v>
      </c>
      <c r="G198" s="243">
        <v>2</v>
      </c>
      <c r="H198" s="244" t="s">
        <v>25</v>
      </c>
      <c r="I198" s="238"/>
      <c r="J198" s="238"/>
      <c r="K198" s="238"/>
      <c r="L198" s="238"/>
      <c r="M198" s="238"/>
      <c r="N198" s="238"/>
      <c r="O198" s="238"/>
      <c r="P198" s="238"/>
      <c r="Q198" s="230"/>
      <c r="R198" s="230"/>
      <c r="S198" s="230"/>
      <c r="T198" s="230"/>
      <c r="U198" s="245"/>
      <c r="V198" s="245"/>
      <c r="W198" s="245"/>
      <c r="X198" s="245"/>
      <c r="Y198" s="245"/>
      <c r="Z198" s="245"/>
      <c r="AA198" s="245"/>
      <c r="AB198" s="245"/>
      <c r="AC198" s="245"/>
      <c r="AD198" s="245"/>
      <c r="AE198" s="245"/>
      <c r="AF198" s="245"/>
      <c r="AG198" s="245"/>
      <c r="AH198" s="245"/>
      <c r="AI198" s="245"/>
      <c r="AJ198" s="245"/>
      <c r="AK198" s="245"/>
      <c r="AL198" s="245"/>
      <c r="AM198" s="245"/>
      <c r="AN198" s="245"/>
      <c r="AO198" s="245"/>
      <c r="AP198" s="245"/>
    </row>
    <row r="199" spans="1:56" ht="13.5" thickBot="1" x14ac:dyDescent="0.3">
      <c r="B199" s="246"/>
      <c r="C199" s="247" t="s">
        <v>178</v>
      </c>
      <c r="D199" s="248"/>
      <c r="E199" s="249"/>
      <c r="F199" s="249"/>
      <c r="G199" s="249"/>
      <c r="H199" s="249"/>
      <c r="I199" s="245"/>
      <c r="J199" s="245"/>
      <c r="K199" s="245"/>
      <c r="L199" s="245"/>
      <c r="M199" s="245"/>
      <c r="N199" s="245"/>
      <c r="O199" s="245"/>
      <c r="P199" s="245"/>
      <c r="Q199" s="245"/>
      <c r="R199" s="245"/>
      <c r="S199" s="245"/>
      <c r="T199" s="245"/>
      <c r="U199" s="245"/>
      <c r="V199" s="245"/>
      <c r="W199" s="245"/>
      <c r="X199" s="245"/>
      <c r="Y199" s="245"/>
      <c r="Z199" s="245"/>
      <c r="AA199" s="245"/>
      <c r="AB199" s="245"/>
      <c r="AC199" s="245"/>
      <c r="AD199" s="245"/>
      <c r="AE199" s="245"/>
      <c r="AF199" s="245"/>
      <c r="AG199" s="245"/>
      <c r="AH199" s="245"/>
      <c r="AI199" s="245"/>
      <c r="AJ199" s="245"/>
      <c r="AK199" s="245"/>
      <c r="AL199" s="245"/>
      <c r="AM199" s="245"/>
      <c r="AN199" s="245"/>
      <c r="AO199" s="245"/>
      <c r="AP199" s="245"/>
    </row>
    <row r="200" spans="1:56" x14ac:dyDescent="0.25">
      <c r="B200" s="131" t="s">
        <v>319</v>
      </c>
      <c r="C200" s="250" t="s">
        <v>186</v>
      </c>
      <c r="D200" s="235">
        <v>4</v>
      </c>
      <c r="E200" s="250">
        <v>2</v>
      </c>
      <c r="F200" s="250">
        <v>0</v>
      </c>
      <c r="G200" s="250">
        <v>1</v>
      </c>
      <c r="H200" s="251" t="s">
        <v>25</v>
      </c>
      <c r="I200" s="245"/>
      <c r="J200" s="245"/>
      <c r="K200" s="245"/>
      <c r="L200" s="245"/>
      <c r="M200" s="245"/>
      <c r="N200" s="245"/>
      <c r="O200" s="245"/>
      <c r="P200" s="245"/>
      <c r="Q200" s="245"/>
      <c r="R200" s="245"/>
      <c r="S200" s="245"/>
      <c r="T200" s="245"/>
      <c r="U200" s="245"/>
      <c r="V200" s="245"/>
      <c r="W200" s="245"/>
      <c r="X200" s="245"/>
      <c r="Y200" s="245"/>
      <c r="Z200" s="245"/>
      <c r="AA200" s="245"/>
      <c r="AB200" s="245"/>
      <c r="AC200" s="245"/>
      <c r="AD200" s="245"/>
      <c r="AE200" s="245"/>
      <c r="AF200" s="245"/>
      <c r="AG200" s="245"/>
      <c r="AH200" s="245"/>
      <c r="AI200" s="245"/>
      <c r="AJ200" s="245"/>
      <c r="AK200" s="245"/>
      <c r="AL200" s="245"/>
      <c r="AM200" s="245"/>
      <c r="AN200" s="245"/>
      <c r="AO200" s="245"/>
      <c r="AP200" s="245"/>
    </row>
    <row r="201" spans="1:56" ht="13.5" thickBot="1" x14ac:dyDescent="0.3">
      <c r="B201" s="100" t="s">
        <v>332</v>
      </c>
      <c r="C201" s="252" t="s">
        <v>188</v>
      </c>
      <c r="D201" s="253">
        <v>4</v>
      </c>
      <c r="E201" s="252">
        <v>2</v>
      </c>
      <c r="F201" s="252">
        <v>1</v>
      </c>
      <c r="G201" s="252">
        <v>1</v>
      </c>
      <c r="H201" s="254" t="s">
        <v>27</v>
      </c>
      <c r="I201" s="245"/>
      <c r="J201" s="245"/>
      <c r="K201" s="245"/>
      <c r="L201" s="245"/>
      <c r="M201" s="245"/>
      <c r="N201" s="245"/>
      <c r="O201" s="245"/>
      <c r="P201" s="245"/>
      <c r="Q201" s="245"/>
      <c r="R201" s="245"/>
      <c r="S201" s="245"/>
      <c r="T201" s="245"/>
      <c r="U201" s="255"/>
      <c r="V201" s="255"/>
      <c r="W201" s="255"/>
      <c r="X201" s="255"/>
      <c r="Y201" s="255"/>
      <c r="Z201" s="255"/>
      <c r="AA201" s="255"/>
      <c r="AB201" s="255"/>
      <c r="AC201" s="255"/>
      <c r="AD201" s="255"/>
      <c r="AE201" s="255"/>
      <c r="AF201" s="255"/>
      <c r="AG201" s="255"/>
      <c r="AH201" s="255"/>
      <c r="AI201" s="255"/>
      <c r="AJ201" s="255"/>
      <c r="AK201" s="255"/>
      <c r="AL201" s="255"/>
      <c r="AM201" s="255"/>
      <c r="AN201" s="255"/>
      <c r="AO201" s="255"/>
      <c r="AP201" s="255"/>
    </row>
    <row r="202" spans="1:56" ht="13.5" thickBot="1" x14ac:dyDescent="0.3">
      <c r="B202" s="246"/>
      <c r="C202" s="247" t="s">
        <v>189</v>
      </c>
      <c r="D202" s="248"/>
      <c r="E202" s="249"/>
      <c r="F202" s="249"/>
      <c r="G202" s="249"/>
      <c r="H202" s="249"/>
      <c r="I202" s="245"/>
      <c r="J202" s="245"/>
      <c r="K202" s="245"/>
      <c r="L202" s="245"/>
      <c r="M202" s="245"/>
      <c r="N202" s="245"/>
      <c r="O202" s="245"/>
      <c r="P202" s="245"/>
      <c r="Q202" s="245"/>
      <c r="R202" s="245"/>
      <c r="S202" s="245"/>
      <c r="T202" s="245"/>
      <c r="U202" s="255"/>
      <c r="V202" s="255"/>
      <c r="W202" s="255"/>
      <c r="X202" s="255"/>
      <c r="Y202" s="255"/>
      <c r="Z202" s="255"/>
      <c r="AA202" s="255"/>
      <c r="AB202" s="255"/>
      <c r="AC202" s="255"/>
      <c r="AD202" s="255"/>
      <c r="AE202" s="255"/>
      <c r="AF202" s="255"/>
      <c r="AG202" s="255"/>
      <c r="AH202" s="255"/>
      <c r="AI202" s="255"/>
      <c r="AJ202" s="255"/>
      <c r="AK202" s="255"/>
      <c r="AL202" s="255"/>
      <c r="AM202" s="255"/>
      <c r="AN202" s="255"/>
      <c r="AO202" s="255"/>
      <c r="AP202" s="255"/>
    </row>
    <row r="203" spans="1:56" x14ac:dyDescent="0.2">
      <c r="B203" s="131" t="s">
        <v>337</v>
      </c>
      <c r="C203" s="250" t="s">
        <v>193</v>
      </c>
      <c r="D203" s="235">
        <v>5</v>
      </c>
      <c r="E203" s="250">
        <v>2</v>
      </c>
      <c r="F203" s="250">
        <v>0</v>
      </c>
      <c r="G203" s="250">
        <v>2</v>
      </c>
      <c r="H203" s="251" t="s">
        <v>27</v>
      </c>
      <c r="I203" s="245"/>
      <c r="J203" s="245"/>
      <c r="K203" s="245"/>
      <c r="L203" s="245"/>
      <c r="M203" s="245"/>
      <c r="N203" s="245"/>
      <c r="O203" s="245"/>
      <c r="P203" s="245"/>
      <c r="Q203" s="245"/>
      <c r="R203" s="245"/>
      <c r="S203" s="245"/>
      <c r="T203" s="245"/>
      <c r="U203" s="256"/>
      <c r="V203" s="256"/>
      <c r="W203" s="256"/>
      <c r="X203" s="256"/>
      <c r="Y203" s="256"/>
      <c r="Z203" s="256"/>
      <c r="AA203" s="256"/>
      <c r="AB203" s="256"/>
      <c r="AC203" s="256"/>
      <c r="AD203" s="256"/>
      <c r="AE203" s="256"/>
      <c r="AF203" s="256"/>
      <c r="AG203" s="256"/>
      <c r="AH203" s="256"/>
      <c r="AI203" s="256"/>
      <c r="AJ203" s="256"/>
      <c r="AK203" s="256"/>
      <c r="AL203" s="256"/>
      <c r="AM203" s="256"/>
      <c r="AN203" s="256"/>
      <c r="AO203" s="256"/>
      <c r="AP203" s="256"/>
    </row>
    <row r="204" spans="1:56" ht="13.5" thickBot="1" x14ac:dyDescent="0.25">
      <c r="B204" s="100" t="s">
        <v>338</v>
      </c>
      <c r="C204" s="252" t="s">
        <v>197</v>
      </c>
      <c r="D204" s="253">
        <v>3</v>
      </c>
      <c r="E204" s="252">
        <v>2</v>
      </c>
      <c r="F204" s="252">
        <v>0</v>
      </c>
      <c r="G204" s="252">
        <v>0</v>
      </c>
      <c r="H204" s="254" t="s">
        <v>27</v>
      </c>
      <c r="I204" s="245"/>
      <c r="J204" s="245"/>
      <c r="K204" s="245"/>
      <c r="L204" s="245"/>
      <c r="M204" s="245"/>
      <c r="N204" s="245"/>
      <c r="O204" s="245"/>
      <c r="P204" s="245"/>
      <c r="Q204" s="245"/>
      <c r="R204" s="245"/>
      <c r="S204" s="245"/>
      <c r="T204" s="245"/>
      <c r="U204" s="256"/>
      <c r="V204" s="256"/>
      <c r="W204" s="256"/>
      <c r="X204" s="256"/>
      <c r="Y204" s="256"/>
      <c r="Z204" s="256"/>
      <c r="AA204" s="256"/>
      <c r="AB204" s="256"/>
      <c r="AC204" s="256"/>
      <c r="AD204" s="256"/>
      <c r="AE204" s="256"/>
      <c r="AF204" s="256"/>
      <c r="AG204" s="256"/>
      <c r="AH204" s="256"/>
      <c r="AI204" s="255"/>
      <c r="AJ204" s="255"/>
      <c r="AK204" s="255"/>
      <c r="AL204" s="255"/>
      <c r="AM204" s="255"/>
      <c r="AN204" s="255"/>
      <c r="AO204" s="255"/>
      <c r="AP204" s="255"/>
    </row>
    <row r="205" spans="1:56" ht="13.5" thickBot="1" x14ac:dyDescent="0.25">
      <c r="B205" s="246"/>
      <c r="C205" s="247" t="s">
        <v>200</v>
      </c>
      <c r="D205" s="248"/>
      <c r="E205" s="249"/>
      <c r="F205" s="249"/>
      <c r="G205" s="249"/>
      <c r="H205" s="249"/>
      <c r="I205" s="245"/>
      <c r="J205" s="245"/>
      <c r="K205" s="245"/>
      <c r="L205" s="245"/>
      <c r="M205" s="245"/>
      <c r="N205" s="245"/>
      <c r="O205" s="245"/>
      <c r="P205" s="245"/>
      <c r="Q205" s="245"/>
      <c r="R205" s="245"/>
      <c r="S205" s="245"/>
      <c r="T205" s="245"/>
      <c r="U205" s="256"/>
      <c r="V205" s="256"/>
      <c r="W205" s="256"/>
      <c r="X205" s="256"/>
      <c r="Y205" s="256"/>
      <c r="Z205" s="256"/>
      <c r="AA205" s="256"/>
      <c r="AB205" s="256"/>
      <c r="AC205" s="256"/>
      <c r="AD205" s="256"/>
      <c r="AE205" s="256"/>
      <c r="AF205" s="256"/>
      <c r="AG205" s="256"/>
      <c r="AH205" s="256"/>
      <c r="AI205" s="255"/>
      <c r="AJ205" s="255"/>
      <c r="AK205" s="255"/>
      <c r="AL205" s="255"/>
      <c r="AM205" s="255"/>
      <c r="AN205" s="255"/>
      <c r="AO205" s="255"/>
      <c r="AP205" s="255"/>
    </row>
    <row r="206" spans="1:56" x14ac:dyDescent="0.25">
      <c r="B206" s="257" t="s">
        <v>403</v>
      </c>
      <c r="C206" s="250" t="s">
        <v>204</v>
      </c>
      <c r="D206" s="235">
        <v>4</v>
      </c>
      <c r="E206" s="250">
        <v>2</v>
      </c>
      <c r="F206" s="250">
        <v>2</v>
      </c>
      <c r="G206" s="250">
        <v>0</v>
      </c>
      <c r="H206" s="251" t="s">
        <v>27</v>
      </c>
      <c r="I206" s="245"/>
      <c r="J206" s="245"/>
      <c r="K206" s="245"/>
      <c r="L206" s="245"/>
      <c r="M206" s="245"/>
      <c r="N206" s="245"/>
      <c r="O206" s="245"/>
      <c r="P206" s="245"/>
      <c r="Q206" s="245"/>
      <c r="R206" s="245"/>
      <c r="S206" s="245"/>
      <c r="T206" s="245"/>
      <c r="U206" s="255"/>
      <c r="V206" s="255"/>
      <c r="W206" s="255"/>
      <c r="X206" s="255"/>
      <c r="Y206" s="255"/>
      <c r="Z206" s="255"/>
      <c r="AA206" s="255"/>
      <c r="AB206" s="255"/>
      <c r="AC206" s="255"/>
      <c r="AD206" s="255"/>
      <c r="AE206" s="255"/>
      <c r="AF206" s="255"/>
      <c r="AG206" s="255"/>
      <c r="AH206" s="255"/>
      <c r="AI206" s="255"/>
      <c r="AJ206" s="255"/>
      <c r="AK206" s="255"/>
      <c r="AL206" s="255"/>
      <c r="AM206" s="255"/>
      <c r="AN206" s="255"/>
      <c r="AO206" s="255"/>
      <c r="AP206" s="255"/>
    </row>
    <row r="207" spans="1:56" ht="13.5" thickBot="1" x14ac:dyDescent="0.3">
      <c r="B207" s="258" t="s">
        <v>402</v>
      </c>
      <c r="C207" s="252" t="s">
        <v>206</v>
      </c>
      <c r="D207" s="253">
        <v>4</v>
      </c>
      <c r="E207" s="252">
        <v>2</v>
      </c>
      <c r="F207" s="252">
        <v>0</v>
      </c>
      <c r="G207" s="252">
        <v>1</v>
      </c>
      <c r="H207" s="254" t="s">
        <v>27</v>
      </c>
      <c r="I207" s="245"/>
      <c r="J207" s="259"/>
      <c r="K207" s="245"/>
      <c r="L207" s="245"/>
      <c r="M207" s="245"/>
      <c r="N207" s="245"/>
      <c r="O207" s="245"/>
      <c r="P207" s="245"/>
      <c r="Q207" s="245"/>
      <c r="R207" s="245"/>
      <c r="S207" s="245"/>
      <c r="T207" s="245"/>
      <c r="U207" s="255"/>
      <c r="V207" s="255"/>
      <c r="W207" s="255"/>
      <c r="X207" s="255"/>
      <c r="Y207" s="255"/>
      <c r="Z207" s="255"/>
      <c r="AA207" s="255"/>
      <c r="AB207" s="255"/>
      <c r="AC207" s="255"/>
      <c r="AD207" s="255"/>
      <c r="AE207" s="255"/>
      <c r="AF207" s="255"/>
      <c r="AG207" s="255"/>
      <c r="AH207" s="255"/>
      <c r="AI207" s="255"/>
      <c r="AJ207" s="255"/>
      <c r="AK207" s="255"/>
      <c r="AL207" s="255"/>
      <c r="AM207" s="255"/>
      <c r="AN207" s="255"/>
      <c r="AO207" s="255"/>
      <c r="AP207" s="255"/>
    </row>
    <row r="208" spans="1:56" ht="13.5" thickBot="1" x14ac:dyDescent="0.3">
      <c r="B208" s="246"/>
      <c r="C208" s="247" t="s">
        <v>291</v>
      </c>
      <c r="D208" s="248"/>
      <c r="E208" s="249"/>
      <c r="F208" s="249"/>
      <c r="G208" s="249"/>
      <c r="H208" s="249"/>
      <c r="I208" s="245"/>
      <c r="J208" s="245"/>
      <c r="K208" s="245"/>
      <c r="L208" s="245"/>
      <c r="M208" s="245"/>
      <c r="N208" s="245"/>
      <c r="O208" s="245"/>
      <c r="P208" s="245"/>
      <c r="Q208" s="245"/>
      <c r="R208" s="245"/>
      <c r="S208" s="245"/>
      <c r="T208" s="245"/>
      <c r="U208" s="255"/>
      <c r="V208" s="255"/>
      <c r="W208" s="255"/>
      <c r="X208" s="255"/>
      <c r="Y208" s="255"/>
      <c r="Z208" s="255"/>
      <c r="AA208" s="255"/>
      <c r="AB208" s="255"/>
      <c r="AC208" s="255"/>
      <c r="AD208" s="255"/>
      <c r="AE208" s="255"/>
      <c r="AF208" s="255"/>
      <c r="AG208" s="255"/>
      <c r="AH208" s="255"/>
      <c r="AI208" s="255"/>
      <c r="AJ208" s="255"/>
      <c r="AK208" s="255"/>
      <c r="AL208" s="255"/>
      <c r="AM208" s="255"/>
      <c r="AN208" s="255"/>
      <c r="AO208" s="255"/>
      <c r="AP208" s="255"/>
    </row>
    <row r="209" spans="2:42" x14ac:dyDescent="0.25">
      <c r="B209" s="260" t="s">
        <v>385</v>
      </c>
      <c r="C209" s="250" t="s">
        <v>213</v>
      </c>
      <c r="D209" s="235">
        <v>4</v>
      </c>
      <c r="E209" s="250">
        <v>2</v>
      </c>
      <c r="F209" s="250">
        <v>1</v>
      </c>
      <c r="G209" s="250">
        <v>0</v>
      </c>
      <c r="H209" s="251" t="s">
        <v>27</v>
      </c>
      <c r="I209" s="245"/>
      <c r="J209" s="245"/>
      <c r="K209" s="245"/>
      <c r="L209" s="245"/>
      <c r="M209" s="245"/>
      <c r="N209" s="245"/>
      <c r="O209" s="245"/>
      <c r="P209" s="245"/>
      <c r="Q209" s="245"/>
      <c r="R209" s="245"/>
      <c r="S209" s="245"/>
      <c r="T209" s="245"/>
      <c r="U209" s="255"/>
      <c r="V209" s="255"/>
      <c r="W209" s="255"/>
      <c r="X209" s="255"/>
      <c r="Y209" s="255"/>
      <c r="Z209" s="255"/>
      <c r="AA209" s="255"/>
      <c r="AB209" s="255"/>
      <c r="AC209" s="255"/>
      <c r="AD209" s="255"/>
      <c r="AE209" s="255"/>
      <c r="AF209" s="255"/>
      <c r="AG209" s="255"/>
      <c r="AH209" s="255"/>
      <c r="AI209" s="255"/>
      <c r="AJ209" s="255"/>
      <c r="AK209" s="255"/>
      <c r="AL209" s="255"/>
      <c r="AM209" s="255"/>
      <c r="AN209" s="255"/>
      <c r="AO209" s="255"/>
      <c r="AP209" s="255"/>
    </row>
    <row r="210" spans="2:42" ht="13.5" thickBot="1" x14ac:dyDescent="0.3">
      <c r="B210" s="261" t="s">
        <v>387</v>
      </c>
      <c r="C210" s="252" t="s">
        <v>217</v>
      </c>
      <c r="D210" s="253">
        <v>4</v>
      </c>
      <c r="E210" s="252">
        <v>1</v>
      </c>
      <c r="F210" s="252">
        <v>2</v>
      </c>
      <c r="G210" s="252">
        <v>0</v>
      </c>
      <c r="H210" s="254" t="s">
        <v>27</v>
      </c>
      <c r="I210" s="245"/>
      <c r="J210" s="245"/>
      <c r="K210" s="245"/>
      <c r="L210" s="245"/>
      <c r="M210" s="245"/>
      <c r="N210" s="245"/>
      <c r="O210" s="245"/>
      <c r="P210" s="245"/>
      <c r="Q210" s="245"/>
      <c r="R210" s="245"/>
      <c r="S210" s="245"/>
      <c r="T210" s="245"/>
      <c r="U210" s="255"/>
      <c r="V210" s="255"/>
      <c r="W210" s="255"/>
      <c r="X210" s="255"/>
      <c r="Y210" s="255"/>
      <c r="Z210" s="255"/>
      <c r="AA210" s="255"/>
      <c r="AB210" s="255"/>
      <c r="AC210" s="255"/>
      <c r="AD210" s="255"/>
      <c r="AE210" s="255"/>
      <c r="AF210" s="255"/>
      <c r="AG210" s="255"/>
      <c r="AH210" s="255"/>
      <c r="AI210" s="255"/>
      <c r="AJ210" s="255"/>
      <c r="AK210" s="255"/>
      <c r="AL210" s="255"/>
      <c r="AM210" s="255"/>
      <c r="AN210" s="255"/>
      <c r="AO210" s="255"/>
      <c r="AP210" s="255"/>
    </row>
    <row r="211" spans="2:42" ht="13.5" thickBot="1" x14ac:dyDescent="0.25">
      <c r="B211" s="246"/>
      <c r="C211" s="247" t="s">
        <v>292</v>
      </c>
      <c r="D211" s="248"/>
      <c r="E211" s="249"/>
      <c r="F211" s="249"/>
      <c r="G211" s="249"/>
      <c r="H211" s="249"/>
      <c r="I211" s="245"/>
      <c r="J211" s="245"/>
      <c r="K211" s="245"/>
      <c r="L211" s="245"/>
      <c r="M211" s="245"/>
      <c r="N211" s="245"/>
      <c r="O211" s="245"/>
      <c r="P211" s="245"/>
      <c r="Q211" s="245"/>
      <c r="R211" s="245"/>
      <c r="S211" s="245"/>
      <c r="T211" s="245"/>
      <c r="U211" s="255"/>
      <c r="V211" s="255"/>
      <c r="W211" s="255"/>
      <c r="X211" s="255"/>
      <c r="Y211" s="255"/>
      <c r="Z211" s="255"/>
      <c r="AA211" s="255"/>
      <c r="AB211" s="255"/>
      <c r="AC211" s="255"/>
      <c r="AD211" s="255"/>
      <c r="AE211" s="255"/>
      <c r="AF211" s="255"/>
      <c r="AG211" s="255"/>
      <c r="AH211" s="255"/>
      <c r="AI211" s="256"/>
      <c r="AJ211" s="256"/>
      <c r="AK211" s="256"/>
      <c r="AL211" s="256"/>
      <c r="AM211" s="256"/>
      <c r="AN211" s="256"/>
      <c r="AO211" s="256"/>
      <c r="AP211" s="256"/>
    </row>
    <row r="212" spans="2:42" x14ac:dyDescent="0.2">
      <c r="B212" s="260" t="s">
        <v>390</v>
      </c>
      <c r="C212" s="250" t="s">
        <v>224</v>
      </c>
      <c r="D212" s="235">
        <v>4</v>
      </c>
      <c r="E212" s="250">
        <v>1</v>
      </c>
      <c r="F212" s="250">
        <v>3</v>
      </c>
      <c r="G212" s="250">
        <v>0</v>
      </c>
      <c r="H212" s="251" t="s">
        <v>27</v>
      </c>
      <c r="I212" s="245"/>
      <c r="J212" s="245"/>
      <c r="K212" s="245"/>
      <c r="L212" s="245"/>
      <c r="M212" s="245"/>
      <c r="N212" s="245"/>
      <c r="O212" s="245"/>
      <c r="P212" s="245"/>
      <c r="Q212" s="245"/>
      <c r="R212" s="245"/>
      <c r="S212" s="245"/>
      <c r="T212" s="245"/>
      <c r="U212" s="255"/>
      <c r="V212" s="255"/>
      <c r="W212" s="255"/>
      <c r="X212" s="255"/>
      <c r="Y212" s="255"/>
      <c r="Z212" s="255"/>
      <c r="AA212" s="255"/>
      <c r="AB212" s="255"/>
      <c r="AC212" s="255"/>
      <c r="AD212" s="255"/>
      <c r="AE212" s="255"/>
      <c r="AF212" s="255"/>
      <c r="AG212" s="255"/>
      <c r="AH212" s="255"/>
      <c r="AI212" s="256"/>
      <c r="AJ212" s="256"/>
      <c r="AK212" s="256"/>
      <c r="AL212" s="256"/>
      <c r="AM212" s="256"/>
      <c r="AN212" s="256"/>
      <c r="AO212" s="256"/>
      <c r="AP212" s="256"/>
    </row>
    <row r="213" spans="2:42" ht="13.5" thickBot="1" x14ac:dyDescent="0.25">
      <c r="B213" s="261" t="s">
        <v>391</v>
      </c>
      <c r="C213" s="252" t="s">
        <v>226</v>
      </c>
      <c r="D213" s="253">
        <v>4</v>
      </c>
      <c r="E213" s="252">
        <v>2</v>
      </c>
      <c r="F213" s="252">
        <v>0</v>
      </c>
      <c r="G213" s="252">
        <v>0</v>
      </c>
      <c r="H213" s="254" t="s">
        <v>27</v>
      </c>
      <c r="I213" s="245"/>
      <c r="J213" s="245"/>
      <c r="K213" s="245"/>
      <c r="L213" s="245"/>
      <c r="M213" s="245"/>
      <c r="N213" s="245"/>
      <c r="O213" s="245"/>
      <c r="P213" s="245"/>
      <c r="Q213" s="245"/>
      <c r="R213" s="245"/>
      <c r="S213" s="245"/>
      <c r="T213" s="245"/>
      <c r="U213" s="255"/>
      <c r="V213" s="255"/>
      <c r="W213" s="255"/>
      <c r="X213" s="255"/>
      <c r="Y213" s="255"/>
      <c r="Z213" s="255"/>
      <c r="AA213" s="255"/>
      <c r="AB213" s="255"/>
      <c r="AC213" s="255"/>
      <c r="AD213" s="255"/>
      <c r="AE213" s="255"/>
      <c r="AF213" s="255"/>
      <c r="AG213" s="255"/>
      <c r="AH213" s="255"/>
      <c r="AI213" s="256"/>
      <c r="AJ213" s="256"/>
      <c r="AK213" s="256"/>
      <c r="AL213" s="256"/>
      <c r="AM213" s="256"/>
      <c r="AN213" s="256"/>
      <c r="AO213" s="256"/>
      <c r="AP213" s="256"/>
    </row>
    <row r="214" spans="2:42" x14ac:dyDescent="0.2">
      <c r="D214" s="232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5"/>
      <c r="P214" s="245"/>
      <c r="Q214" s="245"/>
      <c r="R214" s="245"/>
      <c r="S214" s="245"/>
      <c r="T214" s="245"/>
      <c r="U214" s="255"/>
      <c r="V214" s="255"/>
      <c r="W214" s="255"/>
      <c r="X214" s="255"/>
      <c r="Y214" s="255"/>
      <c r="Z214" s="255"/>
      <c r="AA214" s="255"/>
      <c r="AB214" s="255"/>
      <c r="AC214" s="255"/>
      <c r="AD214" s="255"/>
      <c r="AE214" s="255"/>
      <c r="AF214" s="255"/>
      <c r="AG214" s="255"/>
      <c r="AH214" s="255"/>
      <c r="AI214" s="256"/>
      <c r="AJ214" s="256"/>
      <c r="AK214" s="256"/>
      <c r="AL214" s="256"/>
      <c r="AM214" s="256"/>
      <c r="AN214" s="256"/>
      <c r="AO214" s="256"/>
      <c r="AP214" s="256"/>
    </row>
    <row r="216" spans="2:42" ht="13.5" thickBot="1" x14ac:dyDescent="0.25">
      <c r="B216" s="264"/>
      <c r="C216" s="264"/>
      <c r="D216" s="6"/>
      <c r="E216" s="264"/>
      <c r="F216" s="264"/>
      <c r="G216" s="264"/>
      <c r="H216" s="264"/>
      <c r="I216" s="264"/>
      <c r="J216" s="264"/>
      <c r="K216" s="264"/>
      <c r="L216" s="264"/>
      <c r="M216" s="264"/>
      <c r="N216" s="264"/>
      <c r="O216" s="264"/>
      <c r="P216" s="264"/>
      <c r="Q216" s="264"/>
      <c r="R216" s="264"/>
      <c r="S216" s="264"/>
      <c r="T216" s="264"/>
      <c r="U216" s="264"/>
      <c r="V216" s="265"/>
      <c r="W216" s="265"/>
      <c r="X216" s="265"/>
      <c r="Y216" s="265"/>
      <c r="Z216" s="265"/>
      <c r="AA216" s="264"/>
    </row>
    <row r="217" spans="2:42" ht="13.5" thickBot="1" x14ac:dyDescent="0.25">
      <c r="B217" s="266" t="s">
        <v>269</v>
      </c>
      <c r="C217" s="267" t="s">
        <v>277</v>
      </c>
      <c r="D217" s="268" t="s">
        <v>22</v>
      </c>
      <c r="E217" s="264"/>
      <c r="F217" s="264"/>
      <c r="G217" s="264"/>
      <c r="H217" s="311" t="s">
        <v>269</v>
      </c>
      <c r="I217" s="311"/>
      <c r="J217" s="311"/>
      <c r="K217" s="311"/>
      <c r="L217" s="311" t="s">
        <v>279</v>
      </c>
      <c r="M217" s="311"/>
      <c r="N217" s="311"/>
      <c r="O217" s="311"/>
      <c r="P217" s="311"/>
      <c r="Q217" s="311"/>
      <c r="R217" s="311"/>
      <c r="S217" s="311"/>
      <c r="T217" s="311"/>
      <c r="U217" s="311"/>
      <c r="V217" s="311"/>
      <c r="W217" s="311"/>
      <c r="X217" s="311" t="s">
        <v>17</v>
      </c>
      <c r="Y217" s="311"/>
      <c r="Z217" s="264"/>
      <c r="AA217" s="264"/>
    </row>
    <row r="218" spans="2:42" x14ac:dyDescent="0.2">
      <c r="B218" s="269" t="s">
        <v>373</v>
      </c>
      <c r="C218" s="270" t="s">
        <v>280</v>
      </c>
      <c r="D218" s="271">
        <v>3</v>
      </c>
      <c r="E218" s="264"/>
      <c r="F218" s="264"/>
      <c r="G218" s="264"/>
      <c r="H218" s="312" t="s">
        <v>381</v>
      </c>
      <c r="I218" s="312"/>
      <c r="J218" s="312"/>
      <c r="K218" s="312"/>
      <c r="L218" s="313" t="s">
        <v>380</v>
      </c>
      <c r="M218" s="313"/>
      <c r="N218" s="313"/>
      <c r="O218" s="313"/>
      <c r="P218" s="313"/>
      <c r="Q218" s="313"/>
      <c r="R218" s="313"/>
      <c r="S218" s="313"/>
      <c r="T218" s="313"/>
      <c r="U218" s="313"/>
      <c r="V218" s="313"/>
      <c r="W218" s="313"/>
      <c r="X218" s="314">
        <v>2</v>
      </c>
      <c r="Y218" s="315"/>
      <c r="Z218" s="264"/>
      <c r="AA218" s="264"/>
    </row>
    <row r="219" spans="2:42" x14ac:dyDescent="0.2">
      <c r="B219" s="269" t="s">
        <v>374</v>
      </c>
      <c r="C219" s="270" t="s">
        <v>281</v>
      </c>
      <c r="D219" s="271">
        <v>3</v>
      </c>
      <c r="E219" s="264"/>
      <c r="F219" s="264"/>
      <c r="G219" s="264"/>
      <c r="H219" s="312" t="s">
        <v>382</v>
      </c>
      <c r="I219" s="312"/>
      <c r="J219" s="312"/>
      <c r="K219" s="312"/>
      <c r="L219" s="313" t="s">
        <v>282</v>
      </c>
      <c r="M219" s="313"/>
      <c r="N219" s="313"/>
      <c r="O219" s="313"/>
      <c r="P219" s="313"/>
      <c r="Q219" s="313"/>
      <c r="R219" s="313"/>
      <c r="S219" s="313"/>
      <c r="T219" s="313"/>
      <c r="U219" s="313"/>
      <c r="V219" s="313"/>
      <c r="W219" s="313"/>
      <c r="X219" s="314">
        <v>2</v>
      </c>
      <c r="Y219" s="315"/>
      <c r="Z219" s="264"/>
      <c r="AA219" s="264"/>
    </row>
    <row r="220" spans="2:42" x14ac:dyDescent="0.2">
      <c r="B220" s="269" t="s">
        <v>378</v>
      </c>
      <c r="C220" s="270" t="s">
        <v>278</v>
      </c>
      <c r="D220" s="271">
        <v>3</v>
      </c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  <c r="P220" s="264"/>
      <c r="Q220" s="264"/>
      <c r="R220" s="264"/>
      <c r="S220" s="264"/>
      <c r="T220" s="264"/>
      <c r="U220" s="264"/>
      <c r="V220" s="264"/>
      <c r="W220" s="264"/>
      <c r="X220" s="264"/>
      <c r="Y220" s="264"/>
      <c r="Z220" s="264"/>
      <c r="AA220" s="264"/>
    </row>
    <row r="221" spans="2:42" ht="13.5" thickBot="1" x14ac:dyDescent="0.25">
      <c r="B221" s="296" t="s">
        <v>379</v>
      </c>
      <c r="C221" s="297" t="s">
        <v>377</v>
      </c>
      <c r="D221" s="298">
        <v>3</v>
      </c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  <c r="P221" s="264"/>
      <c r="Q221" s="264"/>
      <c r="R221" s="264"/>
      <c r="S221" s="264"/>
      <c r="T221" s="264"/>
      <c r="U221" s="264"/>
      <c r="V221" s="264"/>
      <c r="W221" s="264"/>
      <c r="X221" s="264"/>
      <c r="Y221" s="264"/>
      <c r="Z221" s="264"/>
      <c r="AA221" s="264"/>
    </row>
    <row r="222" spans="2:42" x14ac:dyDescent="0.2">
      <c r="B222" s="264"/>
      <c r="C222" s="264"/>
      <c r="D222" s="272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  <c r="P222" s="264"/>
      <c r="Q222" s="264"/>
      <c r="R222" s="264"/>
      <c r="S222" s="264"/>
      <c r="T222" s="264"/>
      <c r="U222" s="264"/>
      <c r="V222" s="264"/>
      <c r="W222" s="264"/>
      <c r="X222" s="264"/>
      <c r="Y222" s="264"/>
      <c r="Z222" s="264"/>
      <c r="AA222" s="264"/>
    </row>
  </sheetData>
  <autoFilter ref="G6:AO153" xr:uid="{00000000-0009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</autoFilter>
  <mergeCells count="52">
    <mergeCell ref="AQ5:AQ7"/>
    <mergeCell ref="A1:AP1"/>
    <mergeCell ref="A2:AP2"/>
    <mergeCell ref="A3:AP3"/>
    <mergeCell ref="A4:AP4"/>
    <mergeCell ref="A5:A7"/>
    <mergeCell ref="B5:B7"/>
    <mergeCell ref="C5:C7"/>
    <mergeCell ref="D5:D7"/>
    <mergeCell ref="E5:F6"/>
    <mergeCell ref="G5:AO5"/>
    <mergeCell ref="AP5:AP7"/>
    <mergeCell ref="G6:K6"/>
    <mergeCell ref="L6:P6"/>
    <mergeCell ref="Q6:U6"/>
    <mergeCell ref="V6:Z6"/>
    <mergeCell ref="AA6:AE6"/>
    <mergeCell ref="AF6:AJ6"/>
    <mergeCell ref="AK6:AO6"/>
    <mergeCell ref="A136:C136"/>
    <mergeCell ref="A8:C8"/>
    <mergeCell ref="A19:C19"/>
    <mergeCell ref="A27:C27"/>
    <mergeCell ref="A46:C46"/>
    <mergeCell ref="B47:C47"/>
    <mergeCell ref="B90:C90"/>
    <mergeCell ref="A127:C127"/>
    <mergeCell ref="A132:C132"/>
    <mergeCell ref="B133:C133"/>
    <mergeCell ref="B134:C134"/>
    <mergeCell ref="A135:C135"/>
    <mergeCell ref="A137:C137"/>
    <mergeCell ref="A145:C145"/>
    <mergeCell ref="A156:D156"/>
    <mergeCell ref="E156:E157"/>
    <mergeCell ref="F156:F157"/>
    <mergeCell ref="BA167:BC167"/>
    <mergeCell ref="E168:G168"/>
    <mergeCell ref="A165:K165"/>
    <mergeCell ref="L156:P156"/>
    <mergeCell ref="G157:K157"/>
    <mergeCell ref="L157:P157"/>
    <mergeCell ref="G156:K156"/>
    <mergeCell ref="X217:Y217"/>
    <mergeCell ref="H218:K218"/>
    <mergeCell ref="L218:W218"/>
    <mergeCell ref="X218:Y218"/>
    <mergeCell ref="H219:K219"/>
    <mergeCell ref="L219:W219"/>
    <mergeCell ref="X219:Y219"/>
    <mergeCell ref="H217:K217"/>
    <mergeCell ref="L217:W217"/>
  </mergeCells>
  <phoneticPr fontId="44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4" fitToHeight="0" orientation="landscape" cellComments="asDisplayed" r:id="rId1"/>
  <rowBreaks count="2" manualBreakCount="2">
    <brk id="72" max="42" man="1"/>
    <brk id="135" max="4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53DAAB-8B72-4723-8692-7E8B22542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7F0411-CC4B-491D-9B1B-1906342E09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8CCE6E-4BA6-4EE0-81DC-56A35248A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Szandra</dc:creator>
  <cp:lastModifiedBy>syxtus syxtus</cp:lastModifiedBy>
  <cp:lastPrinted>2019-05-21T08:41:37Z</cp:lastPrinted>
  <dcterms:created xsi:type="dcterms:W3CDTF">2017-01-29T21:27:30Z</dcterms:created>
  <dcterms:modified xsi:type="dcterms:W3CDTF">2022-11-03T17:53:37Z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